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815" yWindow="555" windowWidth="12120" windowHeight="9120" firstSheet="4" activeTab="4"/>
  </bookViews>
  <sheets>
    <sheet name="seznam" sheetId="61" state="hidden" r:id="rId1"/>
    <sheet name="G" sheetId="62" state="hidden" r:id="rId2"/>
    <sheet name="test" sheetId="63" state="hidden" r:id="rId3"/>
    <sheet name="testOS" sheetId="64" state="hidden" r:id="rId4"/>
    <sheet name="Příjmy" sheetId="65" r:id="rId5"/>
    <sheet name="Výdaje" sheetId="66" r:id="rId6"/>
    <sheet name="formaty" sheetId="60" state="hidden" r:id="rId7"/>
    <sheet name="List1" sheetId="71" r:id="rId8"/>
  </sheets>
  <definedNames>
    <definedName name="_xlnm.Print_Titles" localSheetId="4">Příjmy!$1:$2</definedName>
    <definedName name="_xlnm.Print_Titles" localSheetId="5">Výdaje!$1:$2</definedName>
    <definedName name="_xlnm.Print_Area" localSheetId="1">G!$A$1:$J$60,G!$A$62:$J$121,G!$A$123:$J$182,G!$A$184:$J$243</definedName>
  </definedNames>
  <calcPr calcId="125725"/>
</workbook>
</file>

<file path=xl/calcChain.xml><?xml version="1.0" encoding="utf-8"?>
<calcChain xmlns="http://schemas.openxmlformats.org/spreadsheetml/2006/main">
  <c r="E100" i="66"/>
  <c r="E89" i="65"/>
  <c r="E88" s="1"/>
  <c r="E131" i="66"/>
  <c r="E123" s="1"/>
  <c r="E104"/>
  <c r="E59"/>
  <c r="E58"/>
  <c r="E21"/>
  <c r="E36" i="65"/>
  <c r="E270" i="66"/>
  <c r="E269"/>
  <c r="E267"/>
  <c r="E266"/>
  <c r="E264"/>
  <c r="E222"/>
  <c r="E221" s="1"/>
  <c r="E210"/>
  <c r="E209" s="1"/>
  <c r="E206"/>
  <c r="E192"/>
  <c r="E191"/>
  <c r="E189"/>
  <c r="E186"/>
  <c r="E183"/>
  <c r="E177"/>
  <c r="E175"/>
  <c r="E163"/>
  <c r="E158"/>
  <c r="E149"/>
  <c r="E139"/>
  <c r="E119"/>
  <c r="E118" s="1"/>
  <c r="E114"/>
  <c r="E110"/>
  <c r="E108"/>
  <c r="E98"/>
  <c r="E94"/>
  <c r="E87"/>
  <c r="E85"/>
  <c r="E81"/>
  <c r="E68"/>
  <c r="E65"/>
  <c r="E53"/>
  <c r="E52" s="1"/>
  <c r="E44" s="1"/>
  <c r="E46"/>
  <c r="E42"/>
  <c r="E32"/>
  <c r="E9"/>
  <c r="E7"/>
  <c r="E5"/>
  <c r="E101" i="65"/>
  <c r="E98"/>
  <c r="E97" s="1"/>
  <c r="E94"/>
  <c r="E93" s="1"/>
  <c r="E83"/>
  <c r="E81"/>
  <c r="E79"/>
  <c r="E73"/>
  <c r="E70"/>
  <c r="E67"/>
  <c r="E64"/>
  <c r="E56"/>
  <c r="E55" s="1"/>
  <c r="E54" s="1"/>
  <c r="E50"/>
  <c r="E49" s="1"/>
  <c r="E47"/>
  <c r="E44"/>
  <c r="E42"/>
  <c r="E38"/>
  <c r="E33"/>
  <c r="E32" s="1"/>
  <c r="E30"/>
  <c r="E29" s="1"/>
  <c r="E22" s="1"/>
  <c r="E115" s="1"/>
  <c r="E27"/>
  <c r="E23"/>
  <c r="E4"/>
  <c r="E11"/>
  <c r="H3" i="60"/>
  <c r="I3"/>
  <c r="J3"/>
  <c r="K3"/>
  <c r="L3"/>
  <c r="M3"/>
  <c r="H4"/>
  <c r="I4"/>
  <c r="J4"/>
  <c r="K4"/>
  <c r="L4"/>
  <c r="M4"/>
  <c r="H5"/>
  <c r="I5"/>
  <c r="J5"/>
  <c r="K5"/>
  <c r="L5"/>
  <c r="M5"/>
  <c r="H6"/>
  <c r="I6"/>
  <c r="J6"/>
  <c r="K6"/>
  <c r="L6"/>
  <c r="M6"/>
  <c r="H7"/>
  <c r="I7"/>
  <c r="J7"/>
  <c r="K7"/>
  <c r="L7"/>
  <c r="M7"/>
  <c r="H8"/>
  <c r="I8"/>
  <c r="J8"/>
  <c r="K8"/>
  <c r="L8"/>
  <c r="M8"/>
  <c r="H10"/>
  <c r="I10"/>
  <c r="J10"/>
  <c r="K10"/>
  <c r="L10"/>
  <c r="M10"/>
  <c r="H11"/>
  <c r="I11"/>
  <c r="J11"/>
  <c r="K11"/>
  <c r="L11"/>
  <c r="M11"/>
  <c r="H12"/>
  <c r="I12"/>
  <c r="J12"/>
  <c r="K12"/>
  <c r="L12"/>
  <c r="M12"/>
  <c r="C1" i="64"/>
  <c r="D1"/>
  <c r="E1"/>
  <c r="F1"/>
  <c r="C1" i="63"/>
  <c r="D1"/>
  <c r="E1"/>
  <c r="F1"/>
  <c r="A3" i="62"/>
  <c r="A8"/>
  <c r="E9"/>
  <c r="E10"/>
  <c r="E11"/>
  <c r="A14"/>
  <c r="E15"/>
  <c r="E16"/>
  <c r="E17"/>
  <c r="A19"/>
  <c r="H7" i="61"/>
  <c r="I7"/>
  <c r="J7"/>
  <c r="L7"/>
  <c r="M7"/>
  <c r="N7"/>
  <c r="P7"/>
  <c r="Q7"/>
  <c r="R7"/>
  <c r="T7"/>
  <c r="U7"/>
  <c r="V7"/>
  <c r="E20" i="66"/>
  <c r="E78" i="65"/>
  <c r="E3"/>
  <c r="E41"/>
  <c r="E63"/>
  <c r="E4" i="66"/>
  <c r="E148"/>
  <c r="E138"/>
  <c r="E80"/>
  <c r="E261"/>
  <c r="E64"/>
  <c r="E19"/>
  <c r="E182"/>
  <c r="E3" l="1"/>
  <c r="E273" s="1"/>
  <c r="E275" s="1"/>
  <c r="E117"/>
</calcChain>
</file>

<file path=xl/sharedStrings.xml><?xml version="1.0" encoding="utf-8"?>
<sst xmlns="http://schemas.openxmlformats.org/spreadsheetml/2006/main" count="4142" uniqueCount="496">
  <si>
    <t>Schválený rozpočet v tis. Kč</t>
  </si>
  <si>
    <t>Upravený rozpočet v tis. Kč</t>
  </si>
  <si>
    <t>Skutečnost v tis. Kč</t>
  </si>
  <si>
    <t>Úprava rozpočtu v tis. Kč</t>
  </si>
  <si>
    <t>Úprava rozpočtu v %</t>
  </si>
  <si>
    <t>Rozdíl skutečnosti a schváleného rozpočtu v tis. Kč</t>
  </si>
  <si>
    <t>Plnění schváleného rozpočtu v %</t>
  </si>
  <si>
    <t>Rozdíl skutečnosti a upraveného rozpočtu v tis. Kč</t>
  </si>
  <si>
    <t>Plnění upraveného rozpočtu v %</t>
  </si>
  <si>
    <t>20</t>
  </si>
  <si>
    <t>Plnění rozpočtu města x za období y</t>
  </si>
  <si>
    <t>Oddíly</t>
  </si>
  <si>
    <t>Paragrafy</t>
  </si>
  <si>
    <t>Položky</t>
  </si>
  <si>
    <t>Organizace</t>
  </si>
  <si>
    <t>CELKEM</t>
  </si>
  <si>
    <t>Třídy</t>
  </si>
  <si>
    <t>Položky obrácené součtování</t>
  </si>
  <si>
    <t>PŘÍJMY / VÝDAJE / SPEC.AKCE atd.</t>
  </si>
  <si>
    <t>Organizace obrácené součtování</t>
  </si>
  <si>
    <t>0000000931</t>
  </si>
  <si>
    <t>0000005152</t>
  </si>
  <si>
    <t>Seznam vygenerovaných listů</t>
  </si>
  <si>
    <t>Kapitola</t>
  </si>
  <si>
    <t>Název</t>
  </si>
  <si>
    <t>Příjmy</t>
  </si>
  <si>
    <t>Výdaje</t>
  </si>
  <si>
    <t>Spec.akce</t>
  </si>
  <si>
    <r>
      <t xml:space="preserve">Po kliknutí na popis </t>
    </r>
    <r>
      <rPr>
        <b/>
        <sz val="9"/>
        <color indexed="20"/>
        <rFont val="Arial"/>
        <family val="2"/>
        <charset val="238"/>
      </rPr>
      <t>zobrazit</t>
    </r>
    <r>
      <rPr>
        <sz val="9"/>
        <color indexed="21"/>
        <rFont val="Arial"/>
        <charset val="238"/>
      </rPr>
      <t>, se zobrazí příslušná kapitola příjmy, výdaje nebo specifikované akce</t>
    </r>
  </si>
  <si>
    <r>
      <t xml:space="preserve">Po zobrazení daného listu, kliknutím do </t>
    </r>
    <r>
      <rPr>
        <sz val="9"/>
        <color indexed="12"/>
        <rFont val="Arial"/>
        <family val="2"/>
        <charset val="238"/>
      </rPr>
      <t>buňky A1</t>
    </r>
    <r>
      <rPr>
        <sz val="9"/>
        <color indexed="21"/>
        <rFont val="Arial"/>
        <charset val="238"/>
      </rPr>
      <t xml:space="preserve"> se vrátíte zpět na tuto stránku.</t>
    </r>
  </si>
  <si>
    <t>SchRozp</t>
  </si>
  <si>
    <t>UprRozp</t>
  </si>
  <si>
    <t>Skut</t>
  </si>
  <si>
    <t>1039</t>
  </si>
  <si>
    <t>02585</t>
  </si>
  <si>
    <t>Specifikované akce</t>
  </si>
  <si>
    <t>Financování</t>
  </si>
  <si>
    <t>Schválený rozpočet</t>
  </si>
  <si>
    <t>Upravený rozpočet</t>
  </si>
  <si>
    <t>Skutečnost</t>
  </si>
  <si>
    <t>Daňové</t>
  </si>
  <si>
    <t>Nedaňové</t>
  </si>
  <si>
    <t>Kapitálové</t>
  </si>
  <si>
    <t>Dotace</t>
  </si>
  <si>
    <t>Běžné</t>
  </si>
  <si>
    <t>PAR</t>
  </si>
  <si>
    <t>POL</t>
  </si>
  <si>
    <t>ORG</t>
  </si>
  <si>
    <t>NazPAR</t>
  </si>
  <si>
    <t>NazPOL</t>
  </si>
  <si>
    <t>NazORG</t>
  </si>
  <si>
    <t>1111</t>
  </si>
  <si>
    <t>DPFO ze závislé činnosti</t>
  </si>
  <si>
    <t>1112</t>
  </si>
  <si>
    <t>DPFO ze samostatné výdělečné činnosti</t>
  </si>
  <si>
    <t>1113</t>
  </si>
  <si>
    <t>DPFO z kapitálových výnosů (srážková daň)</t>
  </si>
  <si>
    <t>1121</t>
  </si>
  <si>
    <t>Daň z příjmů právnických osob</t>
  </si>
  <si>
    <t>1122</t>
  </si>
  <si>
    <t>Daň z příjmů právnických osob za obce</t>
  </si>
  <si>
    <t>1211</t>
  </si>
  <si>
    <t>DPH</t>
  </si>
  <si>
    <t>1333</t>
  </si>
  <si>
    <t>Poplatky za uložení odpadů</t>
  </si>
  <si>
    <t>1340</t>
  </si>
  <si>
    <t>Poplatek za provoz systému odstraňování TKO</t>
  </si>
  <si>
    <t>1341</t>
  </si>
  <si>
    <t>Poplatek ze psů</t>
  </si>
  <si>
    <t>1343</t>
  </si>
  <si>
    <t>Poplatek za užívání veřej.prostranství</t>
  </si>
  <si>
    <t>1345</t>
  </si>
  <si>
    <t>Poplatek z ubytovací kapacity</t>
  </si>
  <si>
    <t>1351</t>
  </si>
  <si>
    <t>Odvod výtěžku z provozování loterií</t>
  </si>
  <si>
    <t>1355</t>
  </si>
  <si>
    <t>Odvod z VHP</t>
  </si>
  <si>
    <t>1361</t>
  </si>
  <si>
    <t>Správní poplatky</t>
  </si>
  <si>
    <t>Správní poplatky - CZECH-POINT</t>
  </si>
  <si>
    <t>1511</t>
  </si>
  <si>
    <t>Daň z nemovitostí</t>
  </si>
  <si>
    <t>4111</t>
  </si>
  <si>
    <t>Neinv.přij.tsf.z všeob.pok.správy st.rozpočtu</t>
  </si>
  <si>
    <t>Neinvestiční přijaté transfery z všeobecné pokladní správy státního rozpočtu</t>
  </si>
  <si>
    <t>4112</t>
  </si>
  <si>
    <t>Nein.přij.transfery ze SR v rámci tsf.vztahu</t>
  </si>
  <si>
    <t>Neinvestiční přijaté transfery ze státního rozpočtu v rámci souhrnného dotačního vztahu</t>
  </si>
  <si>
    <t>4113</t>
  </si>
  <si>
    <t>Neinvest.přijaté transfery ze stát.fondů</t>
  </si>
  <si>
    <t>Neinvestiční přijaté transfery ze státních fondů</t>
  </si>
  <si>
    <t>Využívání poradenských služeb</t>
  </si>
  <si>
    <t>4116</t>
  </si>
  <si>
    <t>Ost.neinv. přijaté tsf.ze státního rozpočtu</t>
  </si>
  <si>
    <t>4121</t>
  </si>
  <si>
    <t>Neinvest.přijaté transfery od obcí</t>
  </si>
  <si>
    <t>4122</t>
  </si>
  <si>
    <t>Neinvestiční přijaté transfery od krajů</t>
  </si>
  <si>
    <t>4213</t>
  </si>
  <si>
    <t>Invest.přijaté tsf.ze stát.fondů</t>
  </si>
  <si>
    <t>Investiční přijaté transfery ze státních fondů</t>
  </si>
  <si>
    <t>4216</t>
  </si>
  <si>
    <t>Ostatní inv.přijaté transfery ze st.rozpočtu</t>
  </si>
  <si>
    <t>Ostatní investiční přijaté transfery ze státního rozpočtu</t>
  </si>
  <si>
    <t>4222</t>
  </si>
  <si>
    <t>Investiční transfery přijaté od krajů</t>
  </si>
  <si>
    <t>8115</t>
  </si>
  <si>
    <t>Změna stavu krátkodob.prostředků na bank.úč.</t>
  </si>
  <si>
    <t>8901</t>
  </si>
  <si>
    <t>Operace z peněžních účtů organizace nemající charakter příjmů a výdajů vládního sektoru</t>
  </si>
  <si>
    <t>1014</t>
  </si>
  <si>
    <t>5169</t>
  </si>
  <si>
    <t>Ozdravování hospodářských zvířat, polních a speciálních plodin a zvláštní veterinární péče</t>
  </si>
  <si>
    <t>Nákup ostatních služeb</t>
  </si>
  <si>
    <t>1031</t>
  </si>
  <si>
    <t>2111</t>
  </si>
  <si>
    <t>Pěstební činnost</t>
  </si>
  <si>
    <t>Příjmy z prodeje dřeva</t>
  </si>
  <si>
    <t>5137</t>
  </si>
  <si>
    <t>Drobný hmotný dlouhodobý majetek</t>
  </si>
  <si>
    <t>5139</t>
  </si>
  <si>
    <t>Nákup materiálu j.n.</t>
  </si>
  <si>
    <t>5156</t>
  </si>
  <si>
    <t>Pohonné hmoty a maziva</t>
  </si>
  <si>
    <t>Dotace na práce v lese</t>
  </si>
  <si>
    <t>5171</t>
  </si>
  <si>
    <t>Opravy a udržování</t>
  </si>
  <si>
    <t>5229</t>
  </si>
  <si>
    <t>Neinv.transfery nezisk.a podobným organizacím</t>
  </si>
  <si>
    <t>6130</t>
  </si>
  <si>
    <t>Pozemky</t>
  </si>
  <si>
    <t>2212</t>
  </si>
  <si>
    <t>Silnice</t>
  </si>
  <si>
    <t>Příjmy za služby občanům</t>
  </si>
  <si>
    <t>5011</t>
  </si>
  <si>
    <t>Platy zaměstnanců v prac.poměru</t>
  </si>
  <si>
    <t>5021</t>
  </si>
  <si>
    <t>Ostatní osobní výdaje</t>
  </si>
  <si>
    <t>5031</t>
  </si>
  <si>
    <t>Pov.poj.na soc.zabezp.a přísp.na st.pol.zaměs</t>
  </si>
  <si>
    <t>5032</t>
  </si>
  <si>
    <t>Pov.pojistné na veřejné zdrav.pojištění</t>
  </si>
  <si>
    <t>Pohoří-oprava svodu pov. vody MK</t>
  </si>
  <si>
    <t>Plánice - oprava chodníků a opěrných zdí</t>
  </si>
  <si>
    <t>2 RD Plánice - komunikace a sítě infrastrukt.</t>
  </si>
  <si>
    <t>Opravy výtluků MK</t>
  </si>
  <si>
    <t>Křížovice - propustek velký</t>
  </si>
  <si>
    <t>6121</t>
  </si>
  <si>
    <t>Budovy,haly a stavby</t>
  </si>
  <si>
    <t>Projektová dokumentace Klatovská ulice</t>
  </si>
  <si>
    <t>2221</t>
  </si>
  <si>
    <t>5193</t>
  </si>
  <si>
    <t>Provoz veřejné silniční dopravy</t>
  </si>
  <si>
    <t>Výdaje na dopravní územní obslužnost</t>
  </si>
  <si>
    <t>2310</t>
  </si>
  <si>
    <t>2132</t>
  </si>
  <si>
    <t>Pitná voda</t>
  </si>
  <si>
    <t>Příjmy z pronájmu vodovodu</t>
  </si>
  <si>
    <t>Kvasetice - oprava vodovodu - II. etapa</t>
  </si>
  <si>
    <t>Zbyslav - oprava vodovodu</t>
  </si>
  <si>
    <t>5154</t>
  </si>
  <si>
    <t>Elektrická energie</t>
  </si>
  <si>
    <t>5362</t>
  </si>
  <si>
    <t>Platby daní a poplatků státnímu rozpočtu</t>
  </si>
  <si>
    <t>2321</t>
  </si>
  <si>
    <t>Odvádění a čištění odpadních vod a nakládání s kaly</t>
  </si>
  <si>
    <t>Nákup materiálu jinde nezařazený</t>
  </si>
  <si>
    <t>Oprava vodovodu Sušická ulice 2212</t>
  </si>
  <si>
    <t>investice ČOV a kanalizace</t>
  </si>
  <si>
    <t>3113</t>
  </si>
  <si>
    <t>6351</t>
  </si>
  <si>
    <t>Základní školy</t>
  </si>
  <si>
    <t>Inv.transfery zřízeným přísp.organizacím</t>
  </si>
  <si>
    <t>3119</t>
  </si>
  <si>
    <t>2122</t>
  </si>
  <si>
    <t>Ostatní záležitosti předškolní výchovy a základního vzdělávání</t>
  </si>
  <si>
    <t>Odvody příspěvkových organizací</t>
  </si>
  <si>
    <t>5331</t>
  </si>
  <si>
    <t>Neinv.příspěvky zřízeným přísp.organizacím</t>
  </si>
  <si>
    <t>ZŠ - oprava chodeb II. etapa</t>
  </si>
  <si>
    <t>MŠ - zateplení budovy, pavilon č. 1</t>
  </si>
  <si>
    <t>3314</t>
  </si>
  <si>
    <t>Činnosti knihovnické</t>
  </si>
  <si>
    <t>Služby knihovny - půjčovné ....</t>
  </si>
  <si>
    <t>5136</t>
  </si>
  <si>
    <t>Knihy, učeb.pomůcky a tisk</t>
  </si>
  <si>
    <t>3315</t>
  </si>
  <si>
    <t>Činnosti muzeí a galerií</t>
  </si>
  <si>
    <t>Příjmy Muzea Ing. Františka Křižíka</t>
  </si>
  <si>
    <t>2112</t>
  </si>
  <si>
    <t>Příjmy z prodeje tur. vizitek a deníků</t>
  </si>
  <si>
    <t>Povinné pojistné na veřejné zdravotní pojiště</t>
  </si>
  <si>
    <t>5041</t>
  </si>
  <si>
    <t>Odměny za užití duševního vlastnictví</t>
  </si>
  <si>
    <t>5138</t>
  </si>
  <si>
    <t>Nákup zboží (za účelem dalšího prodeje)</t>
  </si>
  <si>
    <t>3319</t>
  </si>
  <si>
    <t>Ostatní záležitosti kultury</t>
  </si>
  <si>
    <t>Příjmy z poskytování služeb a výrobků</t>
  </si>
  <si>
    <t>Ples</t>
  </si>
  <si>
    <t>Ostatní propagace - tiskoviny</t>
  </si>
  <si>
    <t>Publikace města</t>
  </si>
  <si>
    <t>Prodej turistických známek</t>
  </si>
  <si>
    <t>Kronika města</t>
  </si>
  <si>
    <t>Ročenka</t>
  </si>
  <si>
    <t>Informační středisko</t>
  </si>
  <si>
    <t>5175</t>
  </si>
  <si>
    <t>Pohoštění</t>
  </si>
  <si>
    <t>10</t>
  </si>
  <si>
    <t>soutěž Vesnice roku</t>
  </si>
  <si>
    <t>3322</t>
  </si>
  <si>
    <t>Zachování a obnova kulturních památek</t>
  </si>
  <si>
    <t>Plánice-oprava fasády a vnitř.prostor čp. 181</t>
  </si>
  <si>
    <t>3326</t>
  </si>
  <si>
    <t>3122</t>
  </si>
  <si>
    <t>Pořízení, zachování a obnova hodnot místního kulturního, národního a historického povědomí</t>
  </si>
  <si>
    <t>Přij.přísp.na pořízení dlouhodob.majetku</t>
  </si>
  <si>
    <t>Přijaté příspěvky na pořízení dlouhodobého majetku</t>
  </si>
  <si>
    <t>Budovy,haly a stavby - kapličky</t>
  </si>
  <si>
    <t>Obnova a výstavba malých památníků v regionu</t>
  </si>
  <si>
    <t>Budovy, haly a stavby</t>
  </si>
  <si>
    <t>Kapličky Nová Plánice, Kvasetice</t>
  </si>
  <si>
    <t>3330</t>
  </si>
  <si>
    <t>5223</t>
  </si>
  <si>
    <t>Činnosti registrovaných církví a náboženských společností</t>
  </si>
  <si>
    <t>Neinvestiční trnsf. církvím a náb. společnos.</t>
  </si>
  <si>
    <t>3341</t>
  </si>
  <si>
    <t>Rozhlas a televize</t>
  </si>
  <si>
    <t>3399</t>
  </si>
  <si>
    <t>Ostatní záležitosti kultury, církví a sdělovacích prostředků</t>
  </si>
  <si>
    <t>5492</t>
  </si>
  <si>
    <t>Dary obyvatelstvu</t>
  </si>
  <si>
    <t>3412</t>
  </si>
  <si>
    <t>Sportovní zařízení v majetku obce</t>
  </si>
  <si>
    <t>Příjmy z pron.ost.nemovit. a jejich částí</t>
  </si>
  <si>
    <t>Štipoklasy - dětské hřiště</t>
  </si>
  <si>
    <t>3429</t>
  </si>
  <si>
    <t>Ostatní zájmová činnost a rekreace</t>
  </si>
  <si>
    <t>2133</t>
  </si>
  <si>
    <t>Příjmy z pronájmu movitých věcí</t>
  </si>
  <si>
    <t>5151</t>
  </si>
  <si>
    <t>Studená voda</t>
  </si>
  <si>
    <t>5153</t>
  </si>
  <si>
    <t>Plyn</t>
  </si>
  <si>
    <t>5213</t>
  </si>
  <si>
    <t>Neinv.tsf. podnik.subj-práv.os.</t>
  </si>
  <si>
    <t>Svaz měst a obcí</t>
  </si>
  <si>
    <t>Sdružení Plánicka</t>
  </si>
  <si>
    <t>Spolek obnovy venkova</t>
  </si>
  <si>
    <t>Spolky a organizace</t>
  </si>
  <si>
    <t>5240</t>
  </si>
  <si>
    <t>Neinv.nedotač. transf.nezisk.a podob.org.</t>
  </si>
  <si>
    <t>5329</t>
  </si>
  <si>
    <t>Ost.neinv.transf. veř.rozpočtům územní úrovně</t>
  </si>
  <si>
    <t>3612</t>
  </si>
  <si>
    <t>Bytové hospodářství</t>
  </si>
  <si>
    <t>Záloha - vodné</t>
  </si>
  <si>
    <t>Záloha - elektřina</t>
  </si>
  <si>
    <t>Záloha - služby</t>
  </si>
  <si>
    <t>Záloha-plyn</t>
  </si>
  <si>
    <t>5909</t>
  </si>
  <si>
    <t>Ostatní neinvestiční výdaje j.n.</t>
  </si>
  <si>
    <t>3613</t>
  </si>
  <si>
    <t>Nebytové hospodářství</t>
  </si>
  <si>
    <t>Zdravotní středisko - pošta</t>
  </si>
  <si>
    <t>2131</t>
  </si>
  <si>
    <t>Příjmy z pronájmu pozemků</t>
  </si>
  <si>
    <t>Oprava - klubovna Štipoklasy</t>
  </si>
  <si>
    <t>Bližanovy-st. oprava klubovna</t>
  </si>
  <si>
    <t>Kvasetice-oprava klubovny</t>
  </si>
  <si>
    <t>Blížanovy - škola - oprava střechy</t>
  </si>
  <si>
    <t>Nákup nemovistosti</t>
  </si>
  <si>
    <t>3631</t>
  </si>
  <si>
    <t>Veřejné osvětlení</t>
  </si>
  <si>
    <t>3632</t>
  </si>
  <si>
    <t>Pohřebnictví</t>
  </si>
  <si>
    <t>2139</t>
  </si>
  <si>
    <t>Ost. příjmy z pronájmu majetku</t>
  </si>
  <si>
    <t>3635</t>
  </si>
  <si>
    <t>6119</t>
  </si>
  <si>
    <t>Územní plánování</t>
  </si>
  <si>
    <t>Územní plán</t>
  </si>
  <si>
    <t>3639</t>
  </si>
  <si>
    <t>Komunální služby a územní rozvoj jinde nezařazené</t>
  </si>
  <si>
    <t>3111</t>
  </si>
  <si>
    <t>Příjmy z prodeje pozemků</t>
  </si>
  <si>
    <t>Nákup pozemků</t>
  </si>
  <si>
    <t>3721</t>
  </si>
  <si>
    <t>Sběr a svoz nebezpečných odpadů</t>
  </si>
  <si>
    <t>3722</t>
  </si>
  <si>
    <t>Sběr a svoz komunálních odpadů</t>
  </si>
  <si>
    <t>3725</t>
  </si>
  <si>
    <t>2324</t>
  </si>
  <si>
    <t>Využívání a zneškodňování komunálních odpadů</t>
  </si>
  <si>
    <t>Přijaté nekapitálové příspěvky a náhrady</t>
  </si>
  <si>
    <t>3729</t>
  </si>
  <si>
    <t xml:space="preserve">Ostatní nakládání s odpady </t>
  </si>
  <si>
    <t>3745</t>
  </si>
  <si>
    <t>Péče o vzhled obcí a veřejnou zeleň</t>
  </si>
  <si>
    <t>5132</t>
  </si>
  <si>
    <t>Ochranné pomůcky</t>
  </si>
  <si>
    <t>Plánice - park za radnicí</t>
  </si>
  <si>
    <t>6122</t>
  </si>
  <si>
    <t>Stroje, přístroje a zařízení</t>
  </si>
  <si>
    <t>3900</t>
  </si>
  <si>
    <t>5221</t>
  </si>
  <si>
    <t>Neinvest.transfery obec.prosp.společnostem</t>
  </si>
  <si>
    <t>4357</t>
  </si>
  <si>
    <t>Domovy</t>
  </si>
  <si>
    <t>5311</t>
  </si>
  <si>
    <t>Bezpečnost a veřejný pořádek</t>
  </si>
  <si>
    <t>Sankční platby přijaté od jiných subjektů</t>
  </si>
  <si>
    <t>5512</t>
  </si>
  <si>
    <t>5019</t>
  </si>
  <si>
    <t>Požární ochrana - dobrovolná část</t>
  </si>
  <si>
    <t>Ostatní platy</t>
  </si>
  <si>
    <t>5039</t>
  </si>
  <si>
    <t>Ost.pov.poj. placené zaměstnavatelem</t>
  </si>
  <si>
    <t>5173</t>
  </si>
  <si>
    <t>Cestovné (tuzemsko+zahraničí)</t>
  </si>
  <si>
    <t>6112</t>
  </si>
  <si>
    <t>Zastupitelstva obcí</t>
  </si>
  <si>
    <t>5023</t>
  </si>
  <si>
    <t>Odměny členů zastupitelstev obcí a krajů</t>
  </si>
  <si>
    <t>5424</t>
  </si>
  <si>
    <t>Náhrady mezd v době nemoci</t>
  </si>
  <si>
    <t>6117</t>
  </si>
  <si>
    <t>Volby do Evropského parlamentu</t>
  </si>
  <si>
    <t>5155</t>
  </si>
  <si>
    <t>Pevná paliva</t>
  </si>
  <si>
    <t>5161</t>
  </si>
  <si>
    <t>Služby pošt</t>
  </si>
  <si>
    <t>5164</t>
  </si>
  <si>
    <t>Nájemné</t>
  </si>
  <si>
    <t>6171</t>
  </si>
  <si>
    <t>Činnost místní správy</t>
  </si>
  <si>
    <t>2119</t>
  </si>
  <si>
    <t>Ostatní příjmy z vlastní činnosti</t>
  </si>
  <si>
    <t>2329</t>
  </si>
  <si>
    <t>Ostatní nedaň. příjmy j.n.</t>
  </si>
  <si>
    <t>5038</t>
  </si>
  <si>
    <t>Povinné pojistné na úrazové pojištění</t>
  </si>
  <si>
    <t>5162</t>
  </si>
  <si>
    <t>Služby telekomun.a radiokomunikací</t>
  </si>
  <si>
    <t>5166</t>
  </si>
  <si>
    <t>Konzult.,poradenské a právní služby</t>
  </si>
  <si>
    <t>5167</t>
  </si>
  <si>
    <t>Služby školení a vzdělávání</t>
  </si>
  <si>
    <t>5168</t>
  </si>
  <si>
    <t>Služby zpracování dat</t>
  </si>
  <si>
    <t>Plánice - bezbariérovost radnice</t>
  </si>
  <si>
    <t>5172</t>
  </si>
  <si>
    <t>Progaramové vybavení</t>
  </si>
  <si>
    <t>5182</t>
  </si>
  <si>
    <t>Poskytované zálohy vlastní pokladně</t>
  </si>
  <si>
    <t>5321</t>
  </si>
  <si>
    <t>Neinvestiční transfery obcím</t>
  </si>
  <si>
    <t>5365</t>
  </si>
  <si>
    <t>Platby daní a popl.krajům, obcím a st.fondům</t>
  </si>
  <si>
    <t>5499</t>
  </si>
  <si>
    <t>Ost.neinv.transfery obyvatelstvu</t>
  </si>
  <si>
    <t>Ostatní neinvestiční transfery obyvatelstvu</t>
  </si>
  <si>
    <t>6310</t>
  </si>
  <si>
    <t>2141</t>
  </si>
  <si>
    <t>Obecné příjmy a výdaje z finančních operací</t>
  </si>
  <si>
    <t>Příjmy z úroků (část)</t>
  </si>
  <si>
    <t>5163</t>
  </si>
  <si>
    <t>Služby peněžních ústavů</t>
  </si>
  <si>
    <t>6320</t>
  </si>
  <si>
    <t>Pojištění funkčně nespecifikované</t>
  </si>
  <si>
    <t>6399</t>
  </si>
  <si>
    <t>Ostatní finanční operace</t>
  </si>
  <si>
    <t>Platby daní a poplatků a státnímu rozpočtu</t>
  </si>
  <si>
    <t>Daň z příjmu obce</t>
  </si>
  <si>
    <t>6402</t>
  </si>
  <si>
    <t>5364</t>
  </si>
  <si>
    <t>Finanční vypořádání minulých let</t>
  </si>
  <si>
    <t>Vrat.veř.rozp.ústř.úrov.trans.z min.rozp.obd.</t>
  </si>
  <si>
    <t>5366</t>
  </si>
  <si>
    <t>Výd.fin.vyp.min.let mezi krajem a obc.</t>
  </si>
  <si>
    <t>6409</t>
  </si>
  <si>
    <t>Ostatní činnosti jinde nezařazené</t>
  </si>
  <si>
    <t>Příjmy - Univerzita třetího věku</t>
  </si>
  <si>
    <t>Daň z převodu nemovitosí</t>
  </si>
  <si>
    <t>Silniční daň</t>
  </si>
  <si>
    <t>*** NEEXISTUJE V ČÍSELNÍKU ***</t>
  </si>
  <si>
    <t>00000</t>
  </si>
  <si>
    <t>01004</t>
  </si>
  <si>
    <t>05131</t>
  </si>
  <si>
    <t>01016</t>
  </si>
  <si>
    <t>05113</t>
  </si>
  <si>
    <t>05122</t>
  </si>
  <si>
    <t>06045</t>
  </si>
  <si>
    <t>05090</t>
  </si>
  <si>
    <t>05129</t>
  </si>
  <si>
    <t>06053</t>
  </si>
  <si>
    <t>05077</t>
  </si>
  <si>
    <t>05130</t>
  </si>
  <si>
    <t>05126</t>
  </si>
  <si>
    <t>06023</t>
  </si>
  <si>
    <t>06054</t>
  </si>
  <si>
    <t>06055</t>
  </si>
  <si>
    <t>00002</t>
  </si>
  <si>
    <t>00004</t>
  </si>
  <si>
    <t>00007</t>
  </si>
  <si>
    <t>00006</t>
  </si>
  <si>
    <t>00003</t>
  </si>
  <si>
    <t>00005</t>
  </si>
  <si>
    <t>00010</t>
  </si>
  <si>
    <t>05127</t>
  </si>
  <si>
    <t>06056</t>
  </si>
  <si>
    <t>06057</t>
  </si>
  <si>
    <t>06052</t>
  </si>
  <si>
    <t>07001</t>
  </si>
  <si>
    <t>07002</t>
  </si>
  <si>
    <t>07003</t>
  </si>
  <si>
    <t>07004</t>
  </si>
  <si>
    <t>03003</t>
  </si>
  <si>
    <t>03004</t>
  </si>
  <si>
    <t>03005</t>
  </si>
  <si>
    <t>03006</t>
  </si>
  <si>
    <t>03002</t>
  </si>
  <si>
    <t>05008</t>
  </si>
  <si>
    <t>05114</t>
  </si>
  <si>
    <t>05116</t>
  </si>
  <si>
    <t>05121</t>
  </si>
  <si>
    <t>06047</t>
  </si>
  <si>
    <t>05124</t>
  </si>
  <si>
    <t>05128</t>
  </si>
  <si>
    <t>08002</t>
  </si>
  <si>
    <t>08001</t>
  </si>
  <si>
    <t>08003</t>
  </si>
  <si>
    <t>08004</t>
  </si>
  <si>
    <t>08005</t>
  </si>
  <si>
    <t xml:space="preserve"> </t>
  </si>
  <si>
    <t>Bez organizace</t>
  </si>
  <si>
    <t>Daňové příjmy - příjmy ze SR</t>
  </si>
  <si>
    <t>Daňové příjmy - místní a správní poplatky</t>
  </si>
  <si>
    <t>Zemědělství, lesní hospodářství a rybářství</t>
  </si>
  <si>
    <t>22</t>
  </si>
  <si>
    <t>Doprava</t>
  </si>
  <si>
    <t>23</t>
  </si>
  <si>
    <t>Vodní hospodářství</t>
  </si>
  <si>
    <t>31</t>
  </si>
  <si>
    <t>Vzdělávání a školské služby</t>
  </si>
  <si>
    <t>33</t>
  </si>
  <si>
    <t>Kultura, církve a sdělovací prostředky</t>
  </si>
  <si>
    <t>34</t>
  </si>
  <si>
    <t>Tělovýchova a zájmová činnost</t>
  </si>
  <si>
    <t>36</t>
  </si>
  <si>
    <t>Bydlení, komunální služby a územní rozvoj</t>
  </si>
  <si>
    <t>37</t>
  </si>
  <si>
    <t>Ochrana životního prostředí</t>
  </si>
  <si>
    <t>53</t>
  </si>
  <si>
    <t>61</t>
  </si>
  <si>
    <t>Státní moc, státní správa, územní samospráva a politické strany</t>
  </si>
  <si>
    <t>63</t>
  </si>
  <si>
    <t>Finanční operace</t>
  </si>
  <si>
    <t>64</t>
  </si>
  <si>
    <t>Ostatní činnosti</t>
  </si>
  <si>
    <t>PŘÍJMY CELKEM</t>
  </si>
  <si>
    <t>43</t>
  </si>
  <si>
    <t>Sociální služby a společné činosti v sociálním zabezpečení a politice zaměstnanosti</t>
  </si>
  <si>
    <t>55</t>
  </si>
  <si>
    <t>Požární ochrana a integrovaný záchranný systém</t>
  </si>
  <si>
    <t>FINANCOVÁNÍ</t>
  </si>
  <si>
    <t>VÝDAJE CELKEM</t>
  </si>
  <si>
    <t>ROZDÍL PŘÍJMŮ A VÝDAJŮ</t>
  </si>
  <si>
    <t>4223</t>
  </si>
  <si>
    <t>4123</t>
  </si>
  <si>
    <t>1011</t>
  </si>
  <si>
    <t>Soutěž Vesnice roku</t>
  </si>
  <si>
    <t>5194</t>
  </si>
  <si>
    <t>Věcné dary</t>
  </si>
  <si>
    <t>Neinvestiční přijaté transfery od regionálních rad</t>
  </si>
  <si>
    <t>Investiční přijaté transfery od regionálních rad</t>
  </si>
  <si>
    <t>1032</t>
  </si>
  <si>
    <t>Podpora ostatních produkčních činností</t>
  </si>
  <si>
    <t>1036</t>
  </si>
  <si>
    <t>Správa v lesním hospodářství</t>
  </si>
  <si>
    <t>Oprava chodníků a opěrných zdí</t>
  </si>
  <si>
    <t>Budovy haly stavby</t>
  </si>
  <si>
    <t>06061</t>
  </si>
  <si>
    <t>Plánice - Bezbariérová radnice</t>
  </si>
  <si>
    <t>06062</t>
  </si>
  <si>
    <t>Chodníky PD</t>
  </si>
  <si>
    <t>BĚŽNÉ A KAPITÁLOVÉ VÝDAJE CELKEM</t>
  </si>
  <si>
    <t>DAŇOVÉ PŘÍJMY CELKEM</t>
  </si>
  <si>
    <t>NEDAŇOVÉ a KAPITÁLOVÉ PŘÍJMY CELKEM</t>
  </si>
  <si>
    <t>DOTACE CELKEM</t>
  </si>
  <si>
    <t>Udržování výrobního potenciálu zemědělství, zem. půdní fond a mim. funkce zem.</t>
  </si>
  <si>
    <t>Vyvěšeno dne:</t>
  </si>
  <si>
    <t>Sejmuto dne:</t>
  </si>
  <si>
    <t>Zveřejněno způsobem umožňující dálkový přístup dne:</t>
  </si>
  <si>
    <t xml:space="preserve"> ROZPOČET MĚSTA PLÁNICE  NA ROK 2015</t>
  </si>
  <si>
    <t xml:space="preserve"> ROZPOČET MÉSTA PLÁNICE  NA ROK 2015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</si>
</sst>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22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charset val="238"/>
    </font>
    <font>
      <b/>
      <sz val="11"/>
      <name val="Arial"/>
      <family val="2"/>
      <charset val="238"/>
    </font>
    <font>
      <sz val="8"/>
      <name val="Arial"/>
      <charset val="238"/>
    </font>
    <font>
      <b/>
      <sz val="11"/>
      <color indexed="43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9"/>
      <color indexed="20"/>
      <name val="Arial"/>
      <family val="2"/>
      <charset val="238"/>
    </font>
    <font>
      <sz val="9"/>
      <color indexed="21"/>
      <name val="Arial"/>
      <charset val="238"/>
    </font>
    <font>
      <sz val="9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10"/>
      <color indexed="30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4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9" fontId="2" fillId="2" borderId="4" xfId="0" applyNumberFormat="1" applyFont="1" applyFill="1" applyBorder="1"/>
    <xf numFmtId="10" fontId="2" fillId="2" borderId="1" xfId="0" applyNumberFormat="1" applyFont="1" applyFill="1" applyBorder="1"/>
    <xf numFmtId="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vertical="center"/>
    </xf>
    <xf numFmtId="10" fontId="1" fillId="3" borderId="1" xfId="0" applyNumberFormat="1" applyFont="1" applyFill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2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10" fontId="3" fillId="4" borderId="1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/>
    </xf>
    <xf numFmtId="10" fontId="1" fillId="0" borderId="3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9" fillId="5" borderId="0" xfId="0" applyFont="1" applyFill="1" applyAlignment="1"/>
    <xf numFmtId="0" fontId="12" fillId="5" borderId="0" xfId="0" applyFont="1" applyFill="1" applyAlignment="1"/>
    <xf numFmtId="0" fontId="0" fillId="5" borderId="0" xfId="0" applyFill="1" applyAlignment="1"/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7" xfId="1" applyFill="1" applyBorder="1" applyAlignment="1" applyProtection="1">
      <alignment horizontal="center" vertical="center"/>
    </xf>
    <xf numFmtId="0" fontId="14" fillId="0" borderId="7" xfId="1" applyFont="1" applyFill="1" applyBorder="1" applyAlignment="1" applyProtection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5" fillId="0" borderId="8" xfId="1" applyFont="1" applyFill="1" applyBorder="1" applyAlignment="1" applyProtection="1">
      <alignment horizontal="center" vertical="center"/>
    </xf>
    <xf numFmtId="0" fontId="5" fillId="0" borderId="8" xfId="1" applyFill="1" applyBorder="1" applyAlignment="1" applyProtection="1">
      <alignment horizontal="center" vertical="center"/>
    </xf>
    <xf numFmtId="164" fontId="17" fillId="7" borderId="8" xfId="0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center" vertical="center"/>
    </xf>
    <xf numFmtId="164" fontId="16" fillId="8" borderId="9" xfId="0" applyNumberFormat="1" applyFont="1" applyFill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1" fillId="9" borderId="1" xfId="0" applyNumberFormat="1" applyFont="1" applyFill="1" applyBorder="1" applyAlignment="1">
      <alignment vertical="center"/>
    </xf>
    <xf numFmtId="10" fontId="1" fillId="9" borderId="1" xfId="0" applyNumberFormat="1" applyFont="1" applyFill="1" applyBorder="1" applyAlignment="1">
      <alignment vertical="center"/>
    </xf>
    <xf numFmtId="49" fontId="3" fillId="0" borderId="4" xfId="0" applyNumberFormat="1" applyFont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10" fontId="6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49" fontId="0" fillId="0" borderId="0" xfId="0" applyNumberFormat="1"/>
    <xf numFmtId="0" fontId="18" fillId="0" borderId="0" xfId="0" applyFont="1" applyAlignment="1">
      <alignment vertical="center"/>
    </xf>
    <xf numFmtId="0" fontId="18" fillId="0" borderId="0" xfId="0" applyFont="1"/>
    <xf numFmtId="4" fontId="1" fillId="2" borderId="1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3" fillId="4" borderId="3" xfId="0" applyNumberFormat="1" applyFont="1" applyFill="1" applyBorder="1" applyAlignment="1">
      <alignment horizontal="left" vertical="center"/>
    </xf>
    <xf numFmtId="0" fontId="3" fillId="0" borderId="0" xfId="0" applyFont="1"/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19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Fill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20" fillId="4" borderId="1" xfId="0" applyNumberFormat="1" applyFont="1" applyFill="1" applyBorder="1" applyAlignment="1">
      <alignment vertical="center"/>
    </xf>
    <xf numFmtId="49" fontId="20" fillId="0" borderId="2" xfId="0" applyNumberFormat="1" applyFont="1" applyBorder="1" applyAlignment="1">
      <alignment vertical="center"/>
    </xf>
    <xf numFmtId="49" fontId="20" fillId="0" borderId="3" xfId="0" applyNumberFormat="1" applyFont="1" applyBorder="1" applyAlignment="1">
      <alignment vertical="center"/>
    </xf>
    <xf numFmtId="49" fontId="20" fillId="4" borderId="3" xfId="0" applyNumberFormat="1" applyFont="1" applyFill="1" applyBorder="1" applyAlignment="1">
      <alignment horizontal="center" vertical="center"/>
    </xf>
    <xf numFmtId="49" fontId="20" fillId="4" borderId="4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20" fillId="4" borderId="4" xfId="0" applyNumberFormat="1" applyFont="1" applyFill="1" applyBorder="1" applyAlignment="1">
      <alignment vertical="center" wrapText="1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1" fillId="9" borderId="3" xfId="0" applyNumberFormat="1" applyFont="1" applyFill="1" applyBorder="1" applyAlignment="1">
      <alignment horizontal="left" vertical="center" wrapText="1"/>
    </xf>
    <xf numFmtId="49" fontId="1" fillId="9" borderId="4" xfId="0" applyNumberFormat="1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49" fontId="3" fillId="4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strRef>
          <c:f>G!$A$3</c:f>
          <c:strCache>
            <c:ptCount val="1"/>
            <c:pt idx="0">
              <c:v>Plnění rozpočtu roku 2005</c:v>
            </c:pt>
          </c:strCache>
        </c:strRef>
      </c:tx>
      <c:layout>
        <c:manualLayout>
          <c:xMode val="edge"/>
          <c:yMode val="edge"/>
          <c:x val="0.32361995394747445"/>
          <c:y val="9.9800399201596824E-3"/>
        </c:manualLayout>
      </c:layout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view3D>
      <c:hPercent val="7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012285674701095"/>
          <c:y val="8.1836486863162097E-2"/>
          <c:w val="0.78374291823155184"/>
          <c:h val="0.73253635801903616"/>
        </c:manualLayout>
      </c:layout>
      <c:bar3DChart>
        <c:barDir val="col"/>
        <c:grouping val="clustered"/>
        <c:ser>
          <c:idx val="0"/>
          <c:order val="0"/>
          <c:tx>
            <c:strRef>
              <c:f>G!$A$4</c:f>
              <c:strCache>
                <c:ptCount val="1"/>
                <c:pt idx="0">
                  <c:v>Schválený rozpočet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G!$B$3:$D$3</c:f>
              <c:strCache>
                <c:ptCount val="3"/>
                <c:pt idx="0">
                  <c:v>Příjmy</c:v>
                </c:pt>
                <c:pt idx="1">
                  <c:v>Výdaje</c:v>
                </c:pt>
                <c:pt idx="2">
                  <c:v>Financování</c:v>
                </c:pt>
              </c:strCache>
            </c:strRef>
          </c:cat>
          <c:val>
            <c:numRef>
              <c:f>G!$B$4:$D$4</c:f>
              <c:numCache>
                <c:formatCode>#,##0</c:formatCode>
                <c:ptCount val="3"/>
                <c:pt idx="0">
                  <c:v>76219</c:v>
                </c:pt>
                <c:pt idx="1">
                  <c:v>92121</c:v>
                </c:pt>
                <c:pt idx="2">
                  <c:v>15902</c:v>
                </c:pt>
              </c:numCache>
            </c:numRef>
          </c:val>
        </c:ser>
        <c:ser>
          <c:idx val="1"/>
          <c:order val="1"/>
          <c:tx>
            <c:strRef>
              <c:f>G!$A$5</c:f>
              <c:strCache>
                <c:ptCount val="1"/>
                <c:pt idx="0">
                  <c:v>Upravený rozpočet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G!$B$3:$D$3</c:f>
              <c:strCache>
                <c:ptCount val="3"/>
                <c:pt idx="0">
                  <c:v>Příjmy</c:v>
                </c:pt>
                <c:pt idx="1">
                  <c:v>Výdaje</c:v>
                </c:pt>
                <c:pt idx="2">
                  <c:v>Financování</c:v>
                </c:pt>
              </c:strCache>
            </c:strRef>
          </c:cat>
          <c:val>
            <c:numRef>
              <c:f>G!$B$5:$D$5</c:f>
              <c:numCache>
                <c:formatCode>#,##0</c:formatCode>
                <c:ptCount val="3"/>
                <c:pt idx="0">
                  <c:v>82450</c:v>
                </c:pt>
                <c:pt idx="1">
                  <c:v>99183</c:v>
                </c:pt>
                <c:pt idx="2">
                  <c:v>16733</c:v>
                </c:pt>
              </c:numCache>
            </c:numRef>
          </c:val>
        </c:ser>
        <c:ser>
          <c:idx val="2"/>
          <c:order val="2"/>
          <c:tx>
            <c:strRef>
              <c:f>G!$A$6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G!$B$3:$D$3</c:f>
              <c:strCache>
                <c:ptCount val="3"/>
                <c:pt idx="0">
                  <c:v>Příjmy</c:v>
                </c:pt>
                <c:pt idx="1">
                  <c:v>Výdaje</c:v>
                </c:pt>
                <c:pt idx="2">
                  <c:v>Financování</c:v>
                </c:pt>
              </c:strCache>
            </c:strRef>
          </c:cat>
          <c:val>
            <c:numRef>
              <c:f>G!$B$6:$D$6</c:f>
              <c:numCache>
                <c:formatCode>#,##0</c:formatCode>
                <c:ptCount val="3"/>
                <c:pt idx="0">
                  <c:v>85412</c:v>
                </c:pt>
                <c:pt idx="1">
                  <c:v>95008</c:v>
                </c:pt>
                <c:pt idx="2">
                  <c:v>9595</c:v>
                </c:pt>
              </c:numCache>
            </c:numRef>
          </c:val>
        </c:ser>
        <c:shape val="box"/>
        <c:axId val="75340416"/>
        <c:axId val="75358592"/>
        <c:axId val="0"/>
      </c:bar3DChart>
      <c:catAx>
        <c:axId val="753404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5358592"/>
        <c:crosses val="autoZero"/>
        <c:auto val="1"/>
        <c:lblAlgn val="ctr"/>
        <c:lblOffset val="100"/>
        <c:tickLblSkip val="1"/>
        <c:tickMarkSkip val="1"/>
      </c:catAx>
      <c:valAx>
        <c:axId val="75358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tis. Kč</a:t>
                </a:r>
              </a:p>
            </c:rich>
          </c:tx>
          <c:layout>
            <c:manualLayout>
              <c:xMode val="edge"/>
              <c:yMode val="edge"/>
              <c:x val="7.975460122699389E-2"/>
              <c:y val="0.44111860268963382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5340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strRef>
          <c:f>G!$E$17</c:f>
          <c:strCache>
            <c:ptCount val="1"/>
            <c:pt idx="0">
              <c:v>Struktura výdajů skutečnosti roku 2005</c:v>
            </c:pt>
          </c:strCache>
        </c:strRef>
      </c:tx>
      <c:layout>
        <c:manualLayout>
          <c:xMode val="edge"/>
          <c:yMode val="edge"/>
          <c:x val="0.19631917942772492"/>
          <c:y val="1.5432098765432103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view3D>
      <c:perspective val="0"/>
    </c:view3D>
    <c:plotArea>
      <c:layout>
        <c:manualLayout>
          <c:layoutTarget val="inner"/>
          <c:xMode val="edge"/>
          <c:yMode val="edge"/>
          <c:x val="6.2883482676112781E-2"/>
          <c:y val="0.12345716223344134"/>
          <c:w val="0.86656506614643203"/>
          <c:h val="0.69136010850727148"/>
        </c:manualLayout>
      </c:layout>
      <c:pie3DChart>
        <c:varyColors val="1"/>
        <c:ser>
          <c:idx val="0"/>
          <c:order val="0"/>
          <c:tx>
            <c:strRef>
              <c:f>G!$D$14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7172309344810992"/>
                  <c:y val="0.2697196955551395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0.33742356557914188"/>
                  <c:y val="0.60432062960833599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bestFit"/>
            <c:showLegendKey val="1"/>
            <c:showCatName val="1"/>
            <c:showPercent val="1"/>
            <c:separator>
</c:separator>
          </c:dLbls>
          <c:cat>
            <c:strRef>
              <c:f>G!$A$15:$A$16</c:f>
              <c:strCache>
                <c:ptCount val="2"/>
                <c:pt idx="0">
                  <c:v>Běžné</c:v>
                </c:pt>
                <c:pt idx="1">
                  <c:v>Kapitálové</c:v>
                </c:pt>
              </c:strCache>
            </c:strRef>
          </c:cat>
          <c:val>
            <c:numRef>
              <c:f>G!$D$15:$D$16</c:f>
              <c:numCache>
                <c:formatCode>#,##0</c:formatCode>
                <c:ptCount val="2"/>
                <c:pt idx="0">
                  <c:v>15902</c:v>
                </c:pt>
                <c:pt idx="1">
                  <c:v>9595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strRef>
          <c:f>G!$A$8</c:f>
          <c:strCache>
            <c:ptCount val="1"/>
            <c:pt idx="0">
              <c:v>Plnění příjmů roku 2005</c:v>
            </c:pt>
          </c:strCache>
        </c:strRef>
      </c:tx>
      <c:layout>
        <c:manualLayout>
          <c:xMode val="edge"/>
          <c:yMode val="edge"/>
          <c:x val="0.3282211809413394"/>
          <c:y val="1.0000000000000002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view3D>
      <c:hPercent val="7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190193927184629"/>
          <c:y val="8.0000000000000016E-2"/>
          <c:w val="0.86196383570671653"/>
          <c:h val="0.69199999999999995"/>
        </c:manualLayout>
      </c:layout>
      <c:bar3DChart>
        <c:barDir val="col"/>
        <c:grouping val="clustered"/>
        <c:ser>
          <c:idx val="0"/>
          <c:order val="0"/>
          <c:tx>
            <c:strRef>
              <c:f>G!$A$9</c:f>
              <c:strCache>
                <c:ptCount val="1"/>
                <c:pt idx="0">
                  <c:v>Daňové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G!$B$8:$D$8</c:f>
              <c:strCache>
                <c:ptCount val="3"/>
                <c:pt idx="0">
                  <c:v>Schválený rozpočet</c:v>
                </c:pt>
                <c:pt idx="1">
                  <c:v>Upravený rozpočet</c:v>
                </c:pt>
                <c:pt idx="2">
                  <c:v>Skutečnost</c:v>
                </c:pt>
              </c:strCache>
            </c:strRef>
          </c:cat>
          <c:val>
            <c:numRef>
              <c:f>G!$B$9:$D$9</c:f>
              <c:numCache>
                <c:formatCode>#,##0</c:formatCode>
                <c:ptCount val="3"/>
                <c:pt idx="0">
                  <c:v>1586</c:v>
                </c:pt>
                <c:pt idx="1">
                  <c:v>92121</c:v>
                </c:pt>
                <c:pt idx="2">
                  <c:v>15902</c:v>
                </c:pt>
              </c:numCache>
            </c:numRef>
          </c:val>
        </c:ser>
        <c:ser>
          <c:idx val="1"/>
          <c:order val="1"/>
          <c:tx>
            <c:strRef>
              <c:f>G!$A$10</c:f>
              <c:strCache>
                <c:ptCount val="1"/>
                <c:pt idx="0">
                  <c:v>Nedaňové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G!$B$8:$D$8</c:f>
              <c:strCache>
                <c:ptCount val="3"/>
                <c:pt idx="0">
                  <c:v>Schválený rozpočet</c:v>
                </c:pt>
                <c:pt idx="1">
                  <c:v>Upravený rozpočet</c:v>
                </c:pt>
                <c:pt idx="2">
                  <c:v>Skutečnost</c:v>
                </c:pt>
              </c:strCache>
            </c:strRef>
          </c:cat>
          <c:val>
            <c:numRef>
              <c:f>G!$B$10:$D$10</c:f>
              <c:numCache>
                <c:formatCode>#,##0</c:formatCode>
                <c:ptCount val="3"/>
                <c:pt idx="0">
                  <c:v>100</c:v>
                </c:pt>
                <c:pt idx="1">
                  <c:v>99183</c:v>
                </c:pt>
                <c:pt idx="2">
                  <c:v>16733</c:v>
                </c:pt>
              </c:numCache>
            </c:numRef>
          </c:val>
        </c:ser>
        <c:ser>
          <c:idx val="2"/>
          <c:order val="2"/>
          <c:tx>
            <c:strRef>
              <c:f>G!$A$11</c:f>
              <c:strCache>
                <c:ptCount val="1"/>
                <c:pt idx="0">
                  <c:v>Kapitálové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G!$B$8:$D$8</c:f>
              <c:strCache>
                <c:ptCount val="3"/>
                <c:pt idx="0">
                  <c:v>Schválený rozpočet</c:v>
                </c:pt>
                <c:pt idx="1">
                  <c:v>Upravený rozpočet</c:v>
                </c:pt>
                <c:pt idx="2">
                  <c:v>Skutečnost</c:v>
                </c:pt>
              </c:strCache>
            </c:strRef>
          </c:cat>
          <c:val>
            <c:numRef>
              <c:f>G!$B$11:$D$11</c:f>
              <c:numCache>
                <c:formatCode>#,##0</c:formatCode>
                <c:ptCount val="3"/>
                <c:pt idx="0">
                  <c:v>20000</c:v>
                </c:pt>
                <c:pt idx="1">
                  <c:v>95008</c:v>
                </c:pt>
                <c:pt idx="2">
                  <c:v>9595</c:v>
                </c:pt>
              </c:numCache>
            </c:numRef>
          </c:val>
        </c:ser>
        <c:ser>
          <c:idx val="3"/>
          <c:order val="3"/>
          <c:tx>
            <c:strRef>
              <c:f>G!$A$12</c:f>
              <c:strCache>
                <c:ptCount val="1"/>
                <c:pt idx="0">
                  <c:v>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G!$B$8:$D$8</c:f>
              <c:strCache>
                <c:ptCount val="3"/>
                <c:pt idx="0">
                  <c:v>Schválený rozpočet</c:v>
                </c:pt>
                <c:pt idx="1">
                  <c:v>Upravený rozpočet</c:v>
                </c:pt>
                <c:pt idx="2">
                  <c:v>Skutečnost</c:v>
                </c:pt>
              </c:strCache>
            </c:strRef>
          </c:cat>
          <c:val>
            <c:numRef>
              <c:f>G!$B$12:$D$12</c:f>
              <c:numCache>
                <c:formatCode>#,##0</c:formatCode>
                <c:ptCount val="3"/>
                <c:pt idx="0">
                  <c:v>65203</c:v>
                </c:pt>
                <c:pt idx="1">
                  <c:v>54852</c:v>
                </c:pt>
                <c:pt idx="2">
                  <c:v>12255</c:v>
                </c:pt>
              </c:numCache>
            </c:numRef>
          </c:val>
        </c:ser>
        <c:shape val="box"/>
        <c:axId val="69133056"/>
        <c:axId val="69134592"/>
        <c:axId val="0"/>
      </c:bar3DChart>
      <c:catAx>
        <c:axId val="691330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9134592"/>
        <c:crosses val="autoZero"/>
        <c:auto val="1"/>
        <c:lblAlgn val="ctr"/>
        <c:lblOffset val="100"/>
        <c:tickLblSkip val="1"/>
        <c:tickMarkSkip val="1"/>
      </c:catAx>
      <c:valAx>
        <c:axId val="69134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tis. Kč</a:t>
                </a:r>
              </a:p>
            </c:rich>
          </c:tx>
          <c:layout>
            <c:manualLayout>
              <c:xMode val="edge"/>
              <c:yMode val="edge"/>
              <c:x val="6.4417177914110446E-2"/>
              <c:y val="0.4160000000000000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91330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dTable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strRef>
          <c:f>G!$A$14</c:f>
          <c:strCache>
            <c:ptCount val="1"/>
            <c:pt idx="0">
              <c:v>Plnění výdajů roku 2005</c:v>
            </c:pt>
          </c:strCache>
        </c:strRef>
      </c:tx>
      <c:layout>
        <c:manualLayout>
          <c:xMode val="edge"/>
          <c:yMode val="edge"/>
          <c:x val="0.32721760697344032"/>
          <c:y val="1.204819277108433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view3D>
      <c:hPercent val="6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14986673037726"/>
          <c:y val="8.4337514780831888E-2"/>
          <c:w val="0.86238660882939244"/>
          <c:h val="0.77510192155716928"/>
        </c:manualLayout>
      </c:layout>
      <c:bar3DChart>
        <c:barDir val="col"/>
        <c:grouping val="clustered"/>
        <c:ser>
          <c:idx val="0"/>
          <c:order val="0"/>
          <c:tx>
            <c:strRef>
              <c:f>G!$A$15</c:f>
              <c:strCache>
                <c:ptCount val="1"/>
                <c:pt idx="0">
                  <c:v>Běžné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G!$B$14:$D$14</c:f>
              <c:strCache>
                <c:ptCount val="3"/>
                <c:pt idx="0">
                  <c:v>Schválený rozpočet</c:v>
                </c:pt>
                <c:pt idx="1">
                  <c:v>Upravený rozpočet</c:v>
                </c:pt>
                <c:pt idx="2">
                  <c:v>Skutečnost</c:v>
                </c:pt>
              </c:strCache>
            </c:strRef>
          </c:cat>
          <c:val>
            <c:numRef>
              <c:f>G!$B$15:$D$15</c:f>
              <c:numCache>
                <c:formatCode>#,##0</c:formatCode>
                <c:ptCount val="3"/>
                <c:pt idx="0">
                  <c:v>76219</c:v>
                </c:pt>
                <c:pt idx="1">
                  <c:v>92121</c:v>
                </c:pt>
                <c:pt idx="2">
                  <c:v>15902</c:v>
                </c:pt>
              </c:numCache>
            </c:numRef>
          </c:val>
        </c:ser>
        <c:ser>
          <c:idx val="1"/>
          <c:order val="1"/>
          <c:tx>
            <c:strRef>
              <c:f>G!$A$16</c:f>
              <c:strCache>
                <c:ptCount val="1"/>
                <c:pt idx="0">
                  <c:v>Kapitálové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G!$B$14:$D$14</c:f>
              <c:strCache>
                <c:ptCount val="3"/>
                <c:pt idx="0">
                  <c:v>Schválený rozpočet</c:v>
                </c:pt>
                <c:pt idx="1">
                  <c:v>Upravený rozpočet</c:v>
                </c:pt>
                <c:pt idx="2">
                  <c:v>Skutečnost</c:v>
                </c:pt>
              </c:strCache>
            </c:strRef>
          </c:cat>
          <c:val>
            <c:numRef>
              <c:f>G!$B$16:$D$16</c:f>
              <c:numCache>
                <c:formatCode>#,##0</c:formatCode>
                <c:ptCount val="3"/>
                <c:pt idx="0">
                  <c:v>85412</c:v>
                </c:pt>
                <c:pt idx="1">
                  <c:v>95008</c:v>
                </c:pt>
                <c:pt idx="2">
                  <c:v>9595</c:v>
                </c:pt>
              </c:numCache>
            </c:numRef>
          </c:val>
        </c:ser>
        <c:shape val="box"/>
        <c:axId val="76636928"/>
        <c:axId val="76638464"/>
        <c:axId val="0"/>
      </c:bar3DChart>
      <c:catAx>
        <c:axId val="766369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6638464"/>
        <c:crosses val="autoZero"/>
        <c:auto val="1"/>
        <c:lblAlgn val="ctr"/>
        <c:lblOffset val="100"/>
        <c:tickLblSkip val="1"/>
        <c:tickMarkSkip val="1"/>
      </c:catAx>
      <c:valAx>
        <c:axId val="76638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tis. Kč</a:t>
                </a:r>
              </a:p>
            </c:rich>
          </c:tx>
          <c:layout>
            <c:manualLayout>
              <c:xMode val="edge"/>
              <c:yMode val="edge"/>
              <c:x val="1.8348623853211014E-2"/>
              <c:y val="0.47791248985443091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6636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dTable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strRef>
          <c:f>G!$A$19</c:f>
          <c:strCache>
            <c:ptCount val="1"/>
            <c:pt idx="0">
              <c:v>Plnění financování roku 2005</c:v>
            </c:pt>
          </c:strCache>
        </c:strRef>
      </c:tx>
      <c:layout>
        <c:manualLayout>
          <c:xMode val="edge"/>
          <c:yMode val="edge"/>
          <c:x val="0.2905203592670183"/>
          <c:y val="9.9800399201596824E-3"/>
        </c:manualLayout>
      </c:layout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view3D>
      <c:hPercent val="7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067299292961716"/>
          <c:y val="8.1836486863162097E-2"/>
          <c:w val="0.85321228320354792"/>
          <c:h val="0.82036088050633194"/>
        </c:manualLayout>
      </c:layout>
      <c:bar3DChart>
        <c:barDir val="col"/>
        <c:grouping val="clustered"/>
        <c:ser>
          <c:idx val="0"/>
          <c:order val="0"/>
          <c:tx>
            <c:strRef>
              <c:f>G!$A$20</c:f>
              <c:strCache>
                <c:ptCount val="1"/>
                <c:pt idx="0">
                  <c:v>Financování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G!$B$19:$D$19</c:f>
              <c:strCache>
                <c:ptCount val="3"/>
                <c:pt idx="0">
                  <c:v>Schválený rozpočet</c:v>
                </c:pt>
                <c:pt idx="1">
                  <c:v>Upravený rozpočet</c:v>
                </c:pt>
                <c:pt idx="2">
                  <c:v>Skutečnost</c:v>
                </c:pt>
              </c:strCache>
            </c:strRef>
          </c:cat>
          <c:val>
            <c:numRef>
              <c:f>G!$B$20:$D$20</c:f>
              <c:numCache>
                <c:formatCode>#,##0</c:formatCode>
                <c:ptCount val="3"/>
                <c:pt idx="0">
                  <c:v>76219</c:v>
                </c:pt>
                <c:pt idx="1">
                  <c:v>92121</c:v>
                </c:pt>
                <c:pt idx="2">
                  <c:v>15902</c:v>
                </c:pt>
              </c:numCache>
            </c:numRef>
          </c:val>
        </c:ser>
        <c:shape val="box"/>
        <c:axId val="76836864"/>
        <c:axId val="76838400"/>
        <c:axId val="0"/>
      </c:bar3DChart>
      <c:catAx>
        <c:axId val="768368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6838400"/>
        <c:crosses val="autoZero"/>
        <c:auto val="1"/>
        <c:lblAlgn val="ctr"/>
        <c:lblOffset val="100"/>
        <c:tickLblSkip val="1"/>
        <c:tickMarkSkip val="1"/>
      </c:catAx>
      <c:valAx>
        <c:axId val="768384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tis. Kč</a:t>
                </a:r>
              </a:p>
            </c:rich>
          </c:tx>
          <c:layout>
            <c:manualLayout>
              <c:xMode val="edge"/>
              <c:yMode val="edge"/>
              <c:x val="1.0703363914373088E-2"/>
              <c:y val="0.50698707571733159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68368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dTable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strRef>
          <c:f>G!$E$9</c:f>
          <c:strCache>
            <c:ptCount val="1"/>
            <c:pt idx="0">
              <c:v>Struktura příjmů schváleného rozpočtu roku 2005</c:v>
            </c:pt>
          </c:strCache>
        </c:strRef>
      </c:tx>
      <c:layout>
        <c:manualLayout>
          <c:xMode val="edge"/>
          <c:yMode val="edge"/>
          <c:x val="0.13650322850747953"/>
          <c:y val="1.5384615384615387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view3D>
      <c:perspective val="0"/>
    </c:view3D>
    <c:plotArea>
      <c:layout>
        <c:manualLayout>
          <c:layoutTarget val="inner"/>
          <c:xMode val="edge"/>
          <c:yMode val="edge"/>
          <c:x val="5.5214765276586815E-2"/>
          <c:y val="0.12000018028873244"/>
          <c:w val="0.88650373138519967"/>
          <c:h val="0.70769337093355023"/>
        </c:manualLayout>
      </c:layout>
      <c:pie3DChart>
        <c:varyColors val="1"/>
        <c:ser>
          <c:idx val="0"/>
          <c:order val="0"/>
          <c:tx>
            <c:strRef>
              <c:f>G!$B$8</c:f>
              <c:strCache>
                <c:ptCount val="1"/>
                <c:pt idx="0">
                  <c:v>Schválený rozpočet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32891829143112489"/>
                  <c:y val="0.80650238632760896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-0.1998301822377454"/>
                  <c:y val="0.80342545862789816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0.25077864015582868"/>
                  <c:y val="0.67282435913398775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0.69631953987695583"/>
                  <c:y val="0.15320164732565414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dist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bestFit"/>
            <c:showLegendKey val="1"/>
            <c:showCatName val="1"/>
            <c:showPercent val="1"/>
            <c:separator>
</c:separator>
          </c:dLbls>
          <c:cat>
            <c:strRef>
              <c:f>G!$A$9:$A$12</c:f>
              <c:strCache>
                <c:ptCount val="4"/>
                <c:pt idx="0">
                  <c:v>Daňové</c:v>
                </c:pt>
                <c:pt idx="1">
                  <c:v>Nedaňové</c:v>
                </c:pt>
                <c:pt idx="2">
                  <c:v>Kapitálové</c:v>
                </c:pt>
                <c:pt idx="3">
                  <c:v>Dotace</c:v>
                </c:pt>
              </c:strCache>
            </c:strRef>
          </c:cat>
          <c:val>
            <c:numRef>
              <c:f>G!$B$9:$B$12</c:f>
              <c:numCache>
                <c:formatCode>#,##0</c:formatCode>
                <c:ptCount val="4"/>
                <c:pt idx="0">
                  <c:v>1586</c:v>
                </c:pt>
                <c:pt idx="1">
                  <c:v>100</c:v>
                </c:pt>
                <c:pt idx="2">
                  <c:v>20000</c:v>
                </c:pt>
                <c:pt idx="3">
                  <c:v>65203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strRef>
          <c:f>G!$E$10</c:f>
          <c:strCache>
            <c:ptCount val="1"/>
            <c:pt idx="0">
              <c:v>Struktura příjmů upraveného rozpočtu roku 2005</c:v>
            </c:pt>
          </c:strCache>
        </c:strRef>
      </c:tx>
      <c:layout>
        <c:manualLayout>
          <c:xMode val="edge"/>
          <c:yMode val="edge"/>
          <c:x val="0.1303682591823262"/>
          <c:y val="1.5432098765432103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view3D>
      <c:perspective val="0"/>
    </c:view3D>
    <c:plotArea>
      <c:layout>
        <c:manualLayout>
          <c:layoutTarget val="inner"/>
          <c:xMode val="edge"/>
          <c:yMode val="edge"/>
          <c:x val="5.6748508756492004E-2"/>
          <c:y val="0.12037073317760531"/>
          <c:w val="0.88650373138519967"/>
          <c:h val="0.70987868284228772"/>
        </c:manualLayout>
      </c:layout>
      <c:pie3DChart>
        <c:varyColors val="1"/>
        <c:ser>
          <c:idx val="0"/>
          <c:order val="0"/>
          <c:tx>
            <c:strRef>
              <c:f>G!$C$8</c:f>
              <c:strCache>
                <c:ptCount val="1"/>
                <c:pt idx="0">
                  <c:v>Upravený rozpočet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67343127332684338"/>
                  <c:y val="0.67451925288392134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-0.38428488306266873"/>
                  <c:y val="0.1136689794938122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0.51840529620795406"/>
                  <c:y val="0.26475027021374498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0.54364253784267602"/>
                  <c:y val="0.729456200446331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1"/>
            <c:showCatName val="1"/>
            <c:showPercent val="1"/>
            <c:separator>
</c:separator>
          </c:dLbls>
          <c:cat>
            <c:strRef>
              <c:f>G!$A$9:$A$12</c:f>
              <c:strCache>
                <c:ptCount val="4"/>
                <c:pt idx="0">
                  <c:v>Daňové</c:v>
                </c:pt>
                <c:pt idx="1">
                  <c:v>Nedaňové</c:v>
                </c:pt>
                <c:pt idx="2">
                  <c:v>Kapitálové</c:v>
                </c:pt>
                <c:pt idx="3">
                  <c:v>Dotace</c:v>
                </c:pt>
              </c:strCache>
            </c:strRef>
          </c:cat>
          <c:val>
            <c:numRef>
              <c:f>G!$C$9:$C$12</c:f>
              <c:numCache>
                <c:formatCode>#,##0</c:formatCode>
                <c:ptCount val="4"/>
                <c:pt idx="0">
                  <c:v>92121</c:v>
                </c:pt>
                <c:pt idx="1">
                  <c:v>99183</c:v>
                </c:pt>
                <c:pt idx="2">
                  <c:v>95008</c:v>
                </c:pt>
                <c:pt idx="3">
                  <c:v>54852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strRef>
          <c:f>G!$E$11</c:f>
          <c:strCache>
            <c:ptCount val="1"/>
            <c:pt idx="0">
              <c:v>Struktura příjmů skutečnosti roku 2005</c:v>
            </c:pt>
          </c:strCache>
        </c:strRef>
      </c:tx>
      <c:layout>
        <c:manualLayout>
          <c:xMode val="edge"/>
          <c:yMode val="edge"/>
          <c:x val="0.20737359442972852"/>
          <c:y val="1.857585139318886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view3D>
      <c:perspective val="0"/>
    </c:view3D>
    <c:plotArea>
      <c:layout>
        <c:manualLayout>
          <c:layoutTarget val="inner"/>
          <c:xMode val="edge"/>
          <c:yMode val="edge"/>
          <c:x val="7.3732829500332289E-2"/>
          <c:y val="0.1238390092879257"/>
          <c:w val="0.86021634417054316"/>
          <c:h val="0.68730650154798756"/>
        </c:manualLayout>
      </c:layout>
      <c:pie3DChart>
        <c:varyColors val="1"/>
        <c:ser>
          <c:idx val="0"/>
          <c:order val="0"/>
          <c:tx>
            <c:strRef>
              <c:f>G!$D$8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68277601470146676"/>
                  <c:y val="0.6585079187083038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-0.30469526552760334"/>
                  <c:y val="8.64139505781591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0.51766590711691618"/>
                  <c:y val="0.25600741083835099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0.60732916930790148"/>
                  <c:y val="0.6895908599660335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bestFit"/>
            <c:showLegendKey val="1"/>
            <c:showCatName val="1"/>
            <c:showPercent val="1"/>
            <c:separator>
</c:separator>
          </c:dLbls>
          <c:cat>
            <c:strRef>
              <c:f>G!$A$9:$A$12</c:f>
              <c:strCache>
                <c:ptCount val="4"/>
                <c:pt idx="0">
                  <c:v>Daňové</c:v>
                </c:pt>
                <c:pt idx="1">
                  <c:v>Nedaňové</c:v>
                </c:pt>
                <c:pt idx="2">
                  <c:v>Kapitálové</c:v>
                </c:pt>
                <c:pt idx="3">
                  <c:v>Dotace</c:v>
                </c:pt>
              </c:strCache>
            </c:strRef>
          </c:cat>
          <c:val>
            <c:numRef>
              <c:f>G!$D$9:$D$12</c:f>
              <c:numCache>
                <c:formatCode>#,##0</c:formatCode>
                <c:ptCount val="4"/>
                <c:pt idx="0">
                  <c:v>15902</c:v>
                </c:pt>
                <c:pt idx="1">
                  <c:v>16733</c:v>
                </c:pt>
                <c:pt idx="2">
                  <c:v>9595</c:v>
                </c:pt>
                <c:pt idx="3">
                  <c:v>12255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strRef>
          <c:f>G!$E$15</c:f>
          <c:strCache>
            <c:ptCount val="1"/>
            <c:pt idx="0">
              <c:v>Struktura výdajů schváleného rozpočtu roku 2005</c:v>
            </c:pt>
          </c:strCache>
        </c:strRef>
      </c:tx>
      <c:layout>
        <c:manualLayout>
          <c:xMode val="edge"/>
          <c:yMode val="edge"/>
          <c:x val="0.12769230769230772"/>
          <c:y val="1.5479876160990712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view3D>
      <c:perspective val="0"/>
    </c:view3D>
    <c:plotArea>
      <c:layout>
        <c:manualLayout>
          <c:layoutTarget val="inner"/>
          <c:xMode val="edge"/>
          <c:yMode val="edge"/>
          <c:x val="6.0000000000000005E-2"/>
          <c:y val="0.13931888544891641"/>
          <c:w val="0.86769230769230765"/>
          <c:h val="0.69349845201238403"/>
        </c:manualLayout>
      </c:layout>
      <c:pie3DChart>
        <c:varyColors val="1"/>
        <c:ser>
          <c:idx val="0"/>
          <c:order val="0"/>
          <c:tx>
            <c:strRef>
              <c:f>G!$B$14</c:f>
              <c:strCache>
                <c:ptCount val="1"/>
                <c:pt idx="0">
                  <c:v>Schválený rozpočet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71328407026044827"/>
                  <c:y val="0.5205922169945475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0.33538461538461561"/>
                  <c:y val="0.32231881231564335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bestFit"/>
            <c:showLegendKey val="1"/>
            <c:showCatName val="1"/>
            <c:showPercent val="1"/>
            <c:separator>
</c:separator>
          </c:dLbls>
          <c:cat>
            <c:strRef>
              <c:f>G!$A$15:$A$16</c:f>
              <c:strCache>
                <c:ptCount val="2"/>
                <c:pt idx="0">
                  <c:v>Běžné</c:v>
                </c:pt>
                <c:pt idx="1">
                  <c:v>Kapitálové</c:v>
                </c:pt>
              </c:strCache>
            </c:strRef>
          </c:cat>
          <c:val>
            <c:numRef>
              <c:f>G!$B$15:$B$16</c:f>
              <c:numCache>
                <c:formatCode>#,##0</c:formatCode>
                <c:ptCount val="2"/>
                <c:pt idx="0">
                  <c:v>76219</c:v>
                </c:pt>
                <c:pt idx="1">
                  <c:v>85412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strRef>
          <c:f>G!$E$16</c:f>
          <c:strCache>
            <c:ptCount val="1"/>
            <c:pt idx="0">
              <c:v>Struktura výdajů upraveného rozpočtu roku 2005</c:v>
            </c:pt>
          </c:strCache>
        </c:strRef>
      </c:tx>
      <c:layout>
        <c:manualLayout>
          <c:xMode val="edge"/>
          <c:yMode val="edge"/>
          <c:x val="0.12596022271409621"/>
          <c:y val="1.5432098765432103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view3D>
      <c:perspective val="0"/>
    </c:view3D>
    <c:plotArea>
      <c:layout>
        <c:manualLayout>
          <c:layoutTarget val="inner"/>
          <c:xMode val="edge"/>
          <c:yMode val="edge"/>
          <c:x val="6.6052326427381014E-2"/>
          <c:y val="0.11419787506593325"/>
          <c:w val="0.86789684724349481"/>
          <c:h val="0.69136010850727148"/>
        </c:manualLayout>
      </c:layout>
      <c:pie3DChart>
        <c:varyColors val="1"/>
        <c:ser>
          <c:idx val="0"/>
          <c:order val="0"/>
          <c:tx>
            <c:strRef>
              <c:f>G!$C$14</c:f>
              <c:strCache>
                <c:ptCount val="1"/>
                <c:pt idx="0">
                  <c:v>Upravený rozpočet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71679629442763848"/>
                  <c:y val="0.5222539341969051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0.33947823582444675"/>
                  <c:y val="0.3613009700733939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1"/>
            <c:showCatName val="1"/>
            <c:showPercent val="1"/>
            <c:separator>
</c:separator>
          </c:dLbls>
          <c:cat>
            <c:strRef>
              <c:f>G!$A$15:$A$16</c:f>
              <c:strCache>
                <c:ptCount val="2"/>
                <c:pt idx="0">
                  <c:v>Běžné</c:v>
                </c:pt>
                <c:pt idx="1">
                  <c:v>Kapitálové</c:v>
                </c:pt>
              </c:strCache>
            </c:strRef>
          </c:cat>
          <c:val>
            <c:numRef>
              <c:f>G!$C$15:$C$16</c:f>
              <c:numCache>
                <c:formatCode>#,##0</c:formatCode>
                <c:ptCount val="2"/>
                <c:pt idx="0">
                  <c:v>92121</c:v>
                </c:pt>
                <c:pt idx="1">
                  <c:v>95008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533400</xdr:colOff>
      <xdr:row>29</xdr:row>
      <xdr:rowOff>76200</xdr:rowOff>
    </xdr:to>
    <xdr:graphicFrame macro="">
      <xdr:nvGraphicFramePr>
        <xdr:cNvPr id="10583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28575</xdr:rowOff>
    </xdr:from>
    <xdr:to>
      <xdr:col>9</xdr:col>
      <xdr:colOff>533400</xdr:colOff>
      <xdr:row>59</xdr:row>
      <xdr:rowOff>95250</xdr:rowOff>
    </xdr:to>
    <xdr:graphicFrame macro="">
      <xdr:nvGraphicFramePr>
        <xdr:cNvPr id="10583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61</xdr:row>
      <xdr:rowOff>38100</xdr:rowOff>
    </xdr:from>
    <xdr:to>
      <xdr:col>9</xdr:col>
      <xdr:colOff>552450</xdr:colOff>
      <xdr:row>90</xdr:row>
      <xdr:rowOff>85725</xdr:rowOff>
    </xdr:to>
    <xdr:graphicFrame macro="">
      <xdr:nvGraphicFramePr>
        <xdr:cNvPr id="10583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28575</xdr:rowOff>
    </xdr:from>
    <xdr:to>
      <xdr:col>9</xdr:col>
      <xdr:colOff>552450</xdr:colOff>
      <xdr:row>120</xdr:row>
      <xdr:rowOff>104775</xdr:rowOff>
    </xdr:to>
    <xdr:graphicFrame macro="">
      <xdr:nvGraphicFramePr>
        <xdr:cNvPr id="10583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122</xdr:row>
      <xdr:rowOff>104775</xdr:rowOff>
    </xdr:from>
    <xdr:to>
      <xdr:col>9</xdr:col>
      <xdr:colOff>533400</xdr:colOff>
      <xdr:row>141</xdr:row>
      <xdr:rowOff>123825</xdr:rowOff>
    </xdr:to>
    <xdr:graphicFrame macro="">
      <xdr:nvGraphicFramePr>
        <xdr:cNvPr id="105831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142</xdr:row>
      <xdr:rowOff>85725</xdr:rowOff>
    </xdr:from>
    <xdr:to>
      <xdr:col>9</xdr:col>
      <xdr:colOff>533400</xdr:colOff>
      <xdr:row>161</xdr:row>
      <xdr:rowOff>95250</xdr:rowOff>
    </xdr:to>
    <xdr:graphicFrame macro="">
      <xdr:nvGraphicFramePr>
        <xdr:cNvPr id="105831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162</xdr:row>
      <xdr:rowOff>47625</xdr:rowOff>
    </xdr:from>
    <xdr:to>
      <xdr:col>9</xdr:col>
      <xdr:colOff>523875</xdr:colOff>
      <xdr:row>181</xdr:row>
      <xdr:rowOff>47625</xdr:rowOff>
    </xdr:to>
    <xdr:graphicFrame macro="">
      <xdr:nvGraphicFramePr>
        <xdr:cNvPr id="105831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183</xdr:row>
      <xdr:rowOff>66675</xdr:rowOff>
    </xdr:from>
    <xdr:to>
      <xdr:col>9</xdr:col>
      <xdr:colOff>514350</xdr:colOff>
      <xdr:row>202</xdr:row>
      <xdr:rowOff>66675</xdr:rowOff>
    </xdr:to>
    <xdr:graphicFrame macro="">
      <xdr:nvGraphicFramePr>
        <xdr:cNvPr id="105831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202</xdr:row>
      <xdr:rowOff>123825</xdr:rowOff>
    </xdr:from>
    <xdr:to>
      <xdr:col>9</xdr:col>
      <xdr:colOff>523875</xdr:colOff>
      <xdr:row>221</xdr:row>
      <xdr:rowOff>133350</xdr:rowOff>
    </xdr:to>
    <xdr:graphicFrame macro="">
      <xdr:nvGraphicFramePr>
        <xdr:cNvPr id="105831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222</xdr:row>
      <xdr:rowOff>66675</xdr:rowOff>
    </xdr:from>
    <xdr:to>
      <xdr:col>9</xdr:col>
      <xdr:colOff>533400</xdr:colOff>
      <xdr:row>241</xdr:row>
      <xdr:rowOff>76200</xdr:rowOff>
    </xdr:to>
    <xdr:graphicFrame macro="">
      <xdr:nvGraphicFramePr>
        <xdr:cNvPr id="10583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4"/>
  <dimension ref="B1:V9"/>
  <sheetViews>
    <sheetView showGridLines="0" zoomScale="50" workbookViewId="0">
      <pane ySplit="7" topLeftCell="A8" activePane="bottomLeft" state="frozen"/>
      <selection pane="bottomLeft" activeCell="A4" sqref="A4"/>
    </sheetView>
  </sheetViews>
  <sheetFormatPr defaultRowHeight="12.75"/>
  <cols>
    <col min="1" max="1" width="1.42578125" style="35" customWidth="1"/>
    <col min="2" max="2" width="8.7109375" style="34" customWidth="1"/>
    <col min="3" max="3" width="47" style="35" customWidth="1"/>
    <col min="4" max="6" width="14.140625" style="34" customWidth="1"/>
    <col min="7" max="7" width="1.140625" style="35" customWidth="1"/>
    <col min="8" max="10" width="14.140625" style="35" bestFit="1" customWidth="1"/>
    <col min="11" max="11" width="0.85546875" style="35" customWidth="1"/>
    <col min="12" max="14" width="14.140625" style="35" bestFit="1" customWidth="1"/>
    <col min="15" max="15" width="0.85546875" style="35" customWidth="1"/>
    <col min="16" max="18" width="14.140625" style="35" bestFit="1" customWidth="1"/>
    <col min="19" max="19" width="0.85546875" style="35" customWidth="1"/>
    <col min="20" max="22" width="14.140625" style="35" bestFit="1" customWidth="1"/>
    <col min="23" max="16384" width="9.140625" style="35"/>
  </cols>
  <sheetData>
    <row r="1" spans="2:22" ht="9.75" customHeight="1"/>
    <row r="2" spans="2:22" ht="20.25">
      <c r="B2" s="36" t="s">
        <v>22</v>
      </c>
    </row>
    <row r="3" spans="2:22" ht="9.75" customHeight="1">
      <c r="B3" s="36"/>
      <c r="H3" s="99" t="s">
        <v>25</v>
      </c>
      <c r="I3" s="100"/>
      <c r="J3" s="101"/>
      <c r="L3" s="99" t="s">
        <v>26</v>
      </c>
      <c r="M3" s="100"/>
      <c r="N3" s="101"/>
      <c r="P3" s="99" t="s">
        <v>36</v>
      </c>
      <c r="Q3" s="100"/>
      <c r="R3" s="101"/>
      <c r="T3" s="99" t="s">
        <v>27</v>
      </c>
      <c r="U3" s="100"/>
      <c r="V3" s="101"/>
    </row>
    <row r="4" spans="2:22" ht="13.5" thickBot="1">
      <c r="B4" s="37" t="s">
        <v>28</v>
      </c>
      <c r="H4" s="108"/>
      <c r="I4" s="103"/>
      <c r="J4" s="104"/>
      <c r="L4" s="102"/>
      <c r="M4" s="103"/>
      <c r="N4" s="104"/>
      <c r="P4" s="102"/>
      <c r="Q4" s="103"/>
      <c r="R4" s="104"/>
      <c r="T4" s="102"/>
      <c r="U4" s="103"/>
      <c r="V4" s="104"/>
    </row>
    <row r="5" spans="2:22">
      <c r="B5" s="37" t="s">
        <v>29</v>
      </c>
      <c r="H5" s="105" t="s">
        <v>30</v>
      </c>
      <c r="I5" s="107" t="s">
        <v>31</v>
      </c>
      <c r="J5" s="107" t="s">
        <v>32</v>
      </c>
      <c r="L5" s="105" t="s">
        <v>30</v>
      </c>
      <c r="M5" s="107" t="s">
        <v>31</v>
      </c>
      <c r="N5" s="107" t="s">
        <v>32</v>
      </c>
      <c r="P5" s="105" t="s">
        <v>30</v>
      </c>
      <c r="Q5" s="107" t="s">
        <v>31</v>
      </c>
      <c r="R5" s="107" t="s">
        <v>32</v>
      </c>
      <c r="T5" s="105" t="s">
        <v>30</v>
      </c>
      <c r="U5" s="107" t="s">
        <v>31</v>
      </c>
      <c r="V5" s="107" t="s">
        <v>32</v>
      </c>
    </row>
    <row r="6" spans="2:22" ht="9.75" customHeight="1">
      <c r="B6" s="38"/>
      <c r="H6" s="106"/>
      <c r="I6" s="106"/>
      <c r="J6" s="106"/>
      <c r="L6" s="106"/>
      <c r="M6" s="106"/>
      <c r="N6" s="106"/>
      <c r="P6" s="106"/>
      <c r="Q6" s="106"/>
      <c r="R6" s="106"/>
      <c r="T6" s="106"/>
      <c r="U6" s="106"/>
      <c r="V6" s="106"/>
    </row>
    <row r="7" spans="2:22" s="41" customFormat="1" ht="18" customHeight="1" thickBot="1">
      <c r="B7" s="39" t="s">
        <v>23</v>
      </c>
      <c r="C7" s="39" t="s">
        <v>24</v>
      </c>
      <c r="D7" s="39" t="s">
        <v>25</v>
      </c>
      <c r="E7" s="39" t="s">
        <v>26</v>
      </c>
      <c r="F7" s="40" t="s">
        <v>27</v>
      </c>
      <c r="H7" s="50">
        <f>SUM(H8:H1000)</f>
        <v>0</v>
      </c>
      <c r="I7" s="50">
        <f>SUM(I8:I1000)</f>
        <v>0</v>
      </c>
      <c r="J7" s="50">
        <f>SUM(J8:J1000)</f>
        <v>0</v>
      </c>
      <c r="K7" s="49"/>
      <c r="L7" s="50">
        <f>SUM(L8:L1000)</f>
        <v>0</v>
      </c>
      <c r="M7" s="50">
        <f>SUM(M8:M1000)</f>
        <v>0</v>
      </c>
      <c r="N7" s="50">
        <f>SUM(N8:N1000)</f>
        <v>0</v>
      </c>
      <c r="O7" s="49"/>
      <c r="P7" s="50">
        <f>SUM(P8:P1000)</f>
        <v>0</v>
      </c>
      <c r="Q7" s="50">
        <f>SUM(Q8:Q1000)</f>
        <v>0</v>
      </c>
      <c r="R7" s="50">
        <f>SUM(R8:R1000)</f>
        <v>0</v>
      </c>
      <c r="S7" s="49"/>
      <c r="T7" s="50">
        <f>SUM(T8:T1000)</f>
        <v>0</v>
      </c>
      <c r="U7" s="50">
        <f>SUM(U8:U1000)</f>
        <v>0</v>
      </c>
      <c r="V7" s="50">
        <f>SUM(V8:V1000)</f>
        <v>0</v>
      </c>
    </row>
    <row r="8" spans="2:22" s="41" customFormat="1" ht="18" customHeight="1">
      <c r="B8" s="42"/>
      <c r="C8" s="42"/>
      <c r="D8" s="43"/>
      <c r="E8" s="44"/>
      <c r="F8" s="42"/>
      <c r="H8" s="48"/>
      <c r="I8" s="48"/>
      <c r="J8" s="48"/>
      <c r="L8" s="48"/>
      <c r="M8" s="48"/>
      <c r="N8" s="48"/>
      <c r="P8" s="48"/>
      <c r="Q8" s="48"/>
      <c r="R8" s="48"/>
      <c r="T8" s="48"/>
      <c r="U8" s="48"/>
      <c r="V8" s="48"/>
    </row>
    <row r="9" spans="2:22" s="41" customFormat="1" ht="18" customHeight="1">
      <c r="B9" s="45"/>
      <c r="C9" s="45"/>
      <c r="D9" s="46"/>
      <c r="E9" s="47"/>
      <c r="F9" s="45"/>
      <c r="H9" s="48"/>
      <c r="I9" s="48"/>
      <c r="J9" s="48"/>
      <c r="L9" s="48"/>
      <c r="M9" s="48"/>
      <c r="N9" s="48"/>
      <c r="P9" s="48"/>
      <c r="Q9" s="48"/>
      <c r="R9" s="48"/>
      <c r="T9" s="48"/>
      <c r="U9" s="48"/>
      <c r="V9" s="48"/>
    </row>
  </sheetData>
  <mergeCells count="16">
    <mergeCell ref="H3:J4"/>
    <mergeCell ref="L3:N4"/>
    <mergeCell ref="H5:H6"/>
    <mergeCell ref="I5:I6"/>
    <mergeCell ref="J5:J6"/>
    <mergeCell ref="L5:L6"/>
    <mergeCell ref="M5:M6"/>
    <mergeCell ref="N5:N6"/>
    <mergeCell ref="P3:R4"/>
    <mergeCell ref="P5:P6"/>
    <mergeCell ref="Q5:Q6"/>
    <mergeCell ref="R5:R6"/>
    <mergeCell ref="T3:V4"/>
    <mergeCell ref="T5:T6"/>
    <mergeCell ref="U5:U6"/>
    <mergeCell ref="V5:V6"/>
  </mergeCells>
  <phoneticPr fontId="7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1"/>
  <dimension ref="A1:E20"/>
  <sheetViews>
    <sheetView zoomScale="75" workbookViewId="0">
      <selection activeCell="N9" sqref="N9"/>
    </sheetView>
  </sheetViews>
  <sheetFormatPr defaultRowHeight="12.75"/>
  <cols>
    <col min="1" max="1" width="9.85546875" style="55" customWidth="1"/>
    <col min="2" max="4" width="9.85546875" style="55" bestFit="1" customWidth="1"/>
    <col min="5" max="16384" width="9.140625" style="55"/>
  </cols>
  <sheetData>
    <row r="1" spans="1:5">
      <c r="A1" s="54">
        <v>2005</v>
      </c>
    </row>
    <row r="2" spans="1:5">
      <c r="A2" s="54"/>
    </row>
    <row r="3" spans="1:5">
      <c r="A3" s="55" t="str">
        <f>"Plnění rozpočtu roku " &amp; $A$1</f>
        <v>Plnění rozpočtu roku 2005</v>
      </c>
      <c r="B3" s="55" t="s">
        <v>25</v>
      </c>
      <c r="C3" s="55" t="s">
        <v>26</v>
      </c>
      <c r="D3" s="55" t="s">
        <v>36</v>
      </c>
    </row>
    <row r="4" spans="1:5">
      <c r="A4" s="55" t="s">
        <v>37</v>
      </c>
      <c r="B4" s="56">
        <v>76219</v>
      </c>
      <c r="C4" s="56">
        <v>92121</v>
      </c>
      <c r="D4" s="56">
        <v>15902</v>
      </c>
    </row>
    <row r="5" spans="1:5">
      <c r="A5" s="55" t="s">
        <v>38</v>
      </c>
      <c r="B5" s="56">
        <v>82450</v>
      </c>
      <c r="C5" s="56">
        <v>99183</v>
      </c>
      <c r="D5" s="56">
        <v>16733</v>
      </c>
    </row>
    <row r="6" spans="1:5">
      <c r="A6" s="55" t="s">
        <v>39</v>
      </c>
      <c r="B6" s="56">
        <v>85412</v>
      </c>
      <c r="C6" s="56">
        <v>95008</v>
      </c>
      <c r="D6" s="56">
        <v>9595</v>
      </c>
    </row>
    <row r="8" spans="1:5">
      <c r="A8" s="55" t="str">
        <f>"Plnění příjmů roku " &amp; $A$1</f>
        <v>Plnění příjmů roku 2005</v>
      </c>
      <c r="B8" s="55" t="s">
        <v>37</v>
      </c>
      <c r="C8" s="55" t="s">
        <v>38</v>
      </c>
      <c r="D8" s="55" t="s">
        <v>39</v>
      </c>
    </row>
    <row r="9" spans="1:5">
      <c r="A9" s="55" t="s">
        <v>40</v>
      </c>
      <c r="B9" s="56">
        <v>1586</v>
      </c>
      <c r="C9" s="56">
        <v>92121</v>
      </c>
      <c r="D9" s="56">
        <v>15902</v>
      </c>
      <c r="E9" s="55" t="str">
        <f>"Struktura příjmů schváleného rozpočtu roku " &amp; $A$1</f>
        <v>Struktura příjmů schváleného rozpočtu roku 2005</v>
      </c>
    </row>
    <row r="10" spans="1:5">
      <c r="A10" s="55" t="s">
        <v>41</v>
      </c>
      <c r="B10" s="56">
        <v>100</v>
      </c>
      <c r="C10" s="56">
        <v>99183</v>
      </c>
      <c r="D10" s="56">
        <v>16733</v>
      </c>
      <c r="E10" s="55" t="str">
        <f>"Struktura příjmů upraveného rozpočtu roku " &amp; $A$1</f>
        <v>Struktura příjmů upraveného rozpočtu roku 2005</v>
      </c>
    </row>
    <row r="11" spans="1:5">
      <c r="A11" s="55" t="s">
        <v>42</v>
      </c>
      <c r="B11" s="56">
        <v>20000</v>
      </c>
      <c r="C11" s="56">
        <v>95008</v>
      </c>
      <c r="D11" s="56">
        <v>9595</v>
      </c>
      <c r="E11" s="55" t="str">
        <f>"Struktura příjmů skutečnosti roku " &amp; $A$1</f>
        <v>Struktura příjmů skutečnosti roku 2005</v>
      </c>
    </row>
    <row r="12" spans="1:5">
      <c r="A12" s="55" t="s">
        <v>43</v>
      </c>
      <c r="B12" s="56">
        <v>65203</v>
      </c>
      <c r="C12" s="56">
        <v>54852</v>
      </c>
      <c r="D12" s="56">
        <v>12255</v>
      </c>
    </row>
    <row r="14" spans="1:5">
      <c r="A14" s="55" t="str">
        <f>"Plnění výdajů roku " &amp; $A$1</f>
        <v>Plnění výdajů roku 2005</v>
      </c>
      <c r="B14" s="55" t="s">
        <v>37</v>
      </c>
      <c r="C14" s="55" t="s">
        <v>38</v>
      </c>
      <c r="D14" s="55" t="s">
        <v>39</v>
      </c>
    </row>
    <row r="15" spans="1:5">
      <c r="A15" s="55" t="s">
        <v>44</v>
      </c>
      <c r="B15" s="56">
        <v>76219</v>
      </c>
      <c r="C15" s="56">
        <v>92121</v>
      </c>
      <c r="D15" s="56">
        <v>15902</v>
      </c>
      <c r="E15" s="55" t="str">
        <f>"Struktura výdajů schváleného rozpočtu roku " &amp; $A$1</f>
        <v>Struktura výdajů schváleného rozpočtu roku 2005</v>
      </c>
    </row>
    <row r="16" spans="1:5">
      <c r="A16" s="55" t="s">
        <v>42</v>
      </c>
      <c r="B16" s="56">
        <v>85412</v>
      </c>
      <c r="C16" s="56">
        <v>95008</v>
      </c>
      <c r="D16" s="56">
        <v>9595</v>
      </c>
      <c r="E16" s="55" t="str">
        <f>"Struktura výdajů upraveného rozpočtu roku " &amp; $A$1</f>
        <v>Struktura výdajů upraveného rozpočtu roku 2005</v>
      </c>
    </row>
    <row r="17" spans="1:5">
      <c r="E17" s="55" t="str">
        <f>"Struktura výdajů skutečnosti roku " &amp; $A$1</f>
        <v>Struktura výdajů skutečnosti roku 2005</v>
      </c>
    </row>
    <row r="19" spans="1:5">
      <c r="A19" s="55" t="str">
        <f>"Plnění financování roku " &amp; $A$1</f>
        <v>Plnění financování roku 2005</v>
      </c>
      <c r="B19" s="55" t="s">
        <v>37</v>
      </c>
      <c r="C19" s="55" t="s">
        <v>38</v>
      </c>
      <c r="D19" s="55" t="s">
        <v>39</v>
      </c>
    </row>
    <row r="20" spans="1:5">
      <c r="A20" s="55" t="s">
        <v>36</v>
      </c>
      <c r="B20" s="56">
        <v>76219</v>
      </c>
      <c r="C20" s="56">
        <v>92121</v>
      </c>
      <c r="D20" s="56">
        <v>15902</v>
      </c>
    </row>
  </sheetData>
  <phoneticPr fontId="7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99" orientation="portrait" r:id="rId1"/>
  <headerFooter alignWithMargins="0">
    <oddFooter>&amp;LVygenerováno v EkoOffice&amp;C&amp;P z &amp;N&amp;R&amp;A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8"/>
  <sheetViews>
    <sheetView topLeftCell="A284" workbookViewId="0">
      <selection activeCell="A304" sqref="A304:IV304"/>
    </sheetView>
  </sheetViews>
  <sheetFormatPr defaultRowHeight="12.75"/>
  <cols>
    <col min="1" max="3" width="9.140625" style="64" customWidth="1"/>
    <col min="4" max="6" width="22.7109375" style="8" customWidth="1"/>
  </cols>
  <sheetData>
    <row r="1" spans="1:9">
      <c r="C1" s="64">
        <f>SUBTOTAL(3,E3:E65000)</f>
        <v>326</v>
      </c>
      <c r="D1" s="8">
        <f>SUBTOTAL(9,D3:D65000)</f>
        <v>80900</v>
      </c>
      <c r="E1" s="8">
        <f>SUBTOTAL(9,E3:E65000)</f>
        <v>96268.700000000026</v>
      </c>
      <c r="F1" s="8">
        <f>SUBTOTAL(9,F3:F65000)</f>
        <v>145.53697999999738</v>
      </c>
    </row>
    <row r="2" spans="1:9">
      <c r="A2" s="64" t="s">
        <v>45</v>
      </c>
      <c r="B2" s="64" t="s">
        <v>46</v>
      </c>
      <c r="C2" s="64" t="s">
        <v>47</v>
      </c>
      <c r="D2" s="63" t="s">
        <v>30</v>
      </c>
      <c r="E2" s="63" t="s">
        <v>31</v>
      </c>
      <c r="F2" s="63" t="s">
        <v>32</v>
      </c>
      <c r="G2" t="s">
        <v>48</v>
      </c>
      <c r="H2" t="s">
        <v>49</v>
      </c>
      <c r="I2" t="s">
        <v>50</v>
      </c>
    </row>
    <row r="3" spans="1:9">
      <c r="B3" s="64" t="s">
        <v>51</v>
      </c>
      <c r="C3" s="64" t="s">
        <v>386</v>
      </c>
      <c r="D3" s="8">
        <v>4019</v>
      </c>
      <c r="E3" s="8">
        <v>4019</v>
      </c>
      <c r="F3" s="8">
        <v>2618.2852200000002</v>
      </c>
      <c r="H3" t="s">
        <v>52</v>
      </c>
    </row>
    <row r="4" spans="1:9">
      <c r="B4" s="64" t="s">
        <v>53</v>
      </c>
      <c r="C4" s="64" t="s">
        <v>386</v>
      </c>
      <c r="D4" s="8">
        <v>200</v>
      </c>
      <c r="E4" s="8">
        <v>200</v>
      </c>
      <c r="F4" s="8">
        <v>94.123260000000002</v>
      </c>
      <c r="H4" t="s">
        <v>54</v>
      </c>
    </row>
    <row r="5" spans="1:9">
      <c r="B5" s="64" t="s">
        <v>55</v>
      </c>
      <c r="C5" s="64" t="s">
        <v>386</v>
      </c>
      <c r="D5" s="8">
        <v>400</v>
      </c>
      <c r="E5" s="8">
        <v>400</v>
      </c>
      <c r="F5" s="8">
        <v>311.03431</v>
      </c>
      <c r="H5" t="s">
        <v>56</v>
      </c>
    </row>
    <row r="6" spans="1:9">
      <c r="B6" s="64" t="s">
        <v>57</v>
      </c>
      <c r="C6" s="64" t="s">
        <v>386</v>
      </c>
      <c r="D6" s="8">
        <v>3582</v>
      </c>
      <c r="E6" s="8">
        <v>3582</v>
      </c>
      <c r="F6" s="8">
        <v>2943.15551</v>
      </c>
      <c r="H6" t="s">
        <v>58</v>
      </c>
    </row>
    <row r="7" spans="1:9">
      <c r="B7" s="64" t="s">
        <v>59</v>
      </c>
      <c r="C7" s="64" t="s">
        <v>386</v>
      </c>
      <c r="D7" s="8">
        <v>0</v>
      </c>
      <c r="E7" s="8">
        <v>1744.77</v>
      </c>
      <c r="F7" s="8">
        <v>1744.77</v>
      </c>
      <c r="H7" t="s">
        <v>60</v>
      </c>
    </row>
    <row r="8" spans="1:9">
      <c r="B8" s="64" t="s">
        <v>61</v>
      </c>
      <c r="C8" s="64" t="s">
        <v>386</v>
      </c>
      <c r="D8" s="8">
        <v>8000</v>
      </c>
      <c r="E8" s="8">
        <v>8000</v>
      </c>
      <c r="F8" s="8">
        <v>5933.2678800000003</v>
      </c>
      <c r="H8" t="s">
        <v>62</v>
      </c>
    </row>
    <row r="9" spans="1:9">
      <c r="B9" s="64" t="s">
        <v>63</v>
      </c>
      <c r="C9" s="64" t="s">
        <v>386</v>
      </c>
      <c r="D9" s="8">
        <v>4</v>
      </c>
      <c r="E9" s="8">
        <v>4</v>
      </c>
      <c r="F9" s="8">
        <v>0.79900000000000004</v>
      </c>
      <c r="H9" t="s">
        <v>64</v>
      </c>
    </row>
    <row r="10" spans="1:9">
      <c r="B10" s="64" t="s">
        <v>65</v>
      </c>
      <c r="C10" s="64" t="s">
        <v>386</v>
      </c>
      <c r="D10" s="8">
        <v>620</v>
      </c>
      <c r="E10" s="8">
        <v>620</v>
      </c>
      <c r="F10" s="8">
        <v>611.74699999999996</v>
      </c>
      <c r="H10" t="s">
        <v>66</v>
      </c>
    </row>
    <row r="11" spans="1:9">
      <c r="B11" s="64" t="s">
        <v>67</v>
      </c>
      <c r="C11" s="64" t="s">
        <v>386</v>
      </c>
      <c r="D11" s="8">
        <v>30</v>
      </c>
      <c r="E11" s="8">
        <v>30</v>
      </c>
      <c r="F11" s="8">
        <v>29.715</v>
      </c>
      <c r="H11" t="s">
        <v>68</v>
      </c>
    </row>
    <row r="12" spans="1:9">
      <c r="B12" s="64" t="s">
        <v>69</v>
      </c>
      <c r="C12" s="64" t="s">
        <v>386</v>
      </c>
      <c r="D12" s="8">
        <v>5</v>
      </c>
      <c r="E12" s="8">
        <v>5</v>
      </c>
      <c r="F12" s="8">
        <v>2.2400000000000002</v>
      </c>
      <c r="H12" t="s">
        <v>70</v>
      </c>
    </row>
    <row r="13" spans="1:9">
      <c r="B13" s="64" t="s">
        <v>71</v>
      </c>
      <c r="C13" s="64" t="s">
        <v>386</v>
      </c>
      <c r="D13" s="8">
        <v>5</v>
      </c>
      <c r="E13" s="8">
        <v>5</v>
      </c>
      <c r="F13" s="8">
        <v>5.2960000000000003</v>
      </c>
      <c r="H13" t="s">
        <v>72</v>
      </c>
    </row>
    <row r="14" spans="1:9">
      <c r="B14" s="64" t="s">
        <v>73</v>
      </c>
      <c r="C14" s="64" t="s">
        <v>386</v>
      </c>
      <c r="D14" s="8">
        <v>80</v>
      </c>
      <c r="E14" s="8">
        <v>80</v>
      </c>
      <c r="F14" s="8">
        <v>49.735329999999998</v>
      </c>
      <c r="H14" t="s">
        <v>74</v>
      </c>
    </row>
    <row r="15" spans="1:9">
      <c r="B15" s="64" t="s">
        <v>75</v>
      </c>
      <c r="C15" s="64" t="s">
        <v>386</v>
      </c>
      <c r="D15" s="8">
        <v>50</v>
      </c>
      <c r="E15" s="8">
        <v>50</v>
      </c>
      <c r="F15" s="8">
        <v>0</v>
      </c>
      <c r="H15" t="s">
        <v>76</v>
      </c>
    </row>
    <row r="16" spans="1:9">
      <c r="B16" s="64" t="s">
        <v>77</v>
      </c>
      <c r="C16" s="64" t="s">
        <v>386</v>
      </c>
      <c r="D16" s="8">
        <v>25</v>
      </c>
      <c r="E16" s="8">
        <v>25</v>
      </c>
      <c r="F16" s="8">
        <v>19.010000000000002</v>
      </c>
      <c r="H16" t="s">
        <v>78</v>
      </c>
    </row>
    <row r="17" spans="2:9">
      <c r="B17" s="64" t="s">
        <v>77</v>
      </c>
      <c r="C17" s="64" t="s">
        <v>387</v>
      </c>
      <c r="D17" s="8">
        <v>10</v>
      </c>
      <c r="E17" s="8">
        <v>10</v>
      </c>
      <c r="F17" s="8">
        <v>4.91</v>
      </c>
      <c r="H17" t="s">
        <v>78</v>
      </c>
      <c r="I17" t="s">
        <v>79</v>
      </c>
    </row>
    <row r="18" spans="2:9">
      <c r="B18" s="64" t="s">
        <v>80</v>
      </c>
      <c r="C18" s="64" t="s">
        <v>386</v>
      </c>
      <c r="D18" s="8">
        <v>1674</v>
      </c>
      <c r="E18" s="8">
        <v>1674</v>
      </c>
      <c r="F18" s="8">
        <v>1142.0206000000001</v>
      </c>
      <c r="H18" t="s">
        <v>81</v>
      </c>
    </row>
    <row r="19" spans="2:9">
      <c r="B19" s="64" t="s">
        <v>82</v>
      </c>
      <c r="C19" s="64" t="s">
        <v>386</v>
      </c>
      <c r="D19" s="8">
        <v>0</v>
      </c>
      <c r="E19" s="8">
        <v>159.5</v>
      </c>
      <c r="F19" s="8">
        <v>0</v>
      </c>
      <c r="H19" t="s">
        <v>83</v>
      </c>
    </row>
    <row r="20" spans="2:9">
      <c r="B20" s="64" t="s">
        <v>82</v>
      </c>
      <c r="C20" s="64" t="s">
        <v>386</v>
      </c>
      <c r="D20" s="8">
        <v>0</v>
      </c>
      <c r="E20" s="8">
        <v>0</v>
      </c>
      <c r="F20" s="8">
        <v>159.5</v>
      </c>
      <c r="H20" t="s">
        <v>84</v>
      </c>
    </row>
    <row r="21" spans="2:9">
      <c r="B21" s="64" t="s">
        <v>85</v>
      </c>
      <c r="C21" s="64" t="s">
        <v>386</v>
      </c>
      <c r="D21" s="8">
        <v>1096.8</v>
      </c>
      <c r="E21" s="8">
        <v>1087.7</v>
      </c>
      <c r="F21" s="8">
        <v>0</v>
      </c>
      <c r="H21" t="s">
        <v>86</v>
      </c>
    </row>
    <row r="22" spans="2:9">
      <c r="B22" s="64" t="s">
        <v>85</v>
      </c>
      <c r="C22" s="64" t="s">
        <v>386</v>
      </c>
      <c r="D22" s="8">
        <v>0</v>
      </c>
      <c r="E22" s="8">
        <v>0</v>
      </c>
      <c r="F22" s="8">
        <v>725.13599999999997</v>
      </c>
      <c r="H22" t="s">
        <v>87</v>
      </c>
    </row>
    <row r="23" spans="2:9">
      <c r="B23" s="64" t="s">
        <v>88</v>
      </c>
      <c r="C23" s="64" t="s">
        <v>386</v>
      </c>
      <c r="D23" s="8">
        <v>0</v>
      </c>
      <c r="E23" s="8">
        <v>40</v>
      </c>
      <c r="F23" s="8">
        <v>0</v>
      </c>
      <c r="H23" t="s">
        <v>89</v>
      </c>
    </row>
    <row r="24" spans="2:9">
      <c r="B24" s="64" t="s">
        <v>88</v>
      </c>
      <c r="C24" s="64" t="s">
        <v>388</v>
      </c>
      <c r="D24" s="8">
        <v>0</v>
      </c>
      <c r="E24" s="8">
        <v>0</v>
      </c>
      <c r="F24" s="8">
        <v>40</v>
      </c>
      <c r="H24" t="s">
        <v>90</v>
      </c>
      <c r="I24" t="s">
        <v>91</v>
      </c>
    </row>
    <row r="25" spans="2:9">
      <c r="B25" s="64" t="s">
        <v>92</v>
      </c>
      <c r="C25" s="64" t="s">
        <v>386</v>
      </c>
      <c r="D25" s="8">
        <v>65.16</v>
      </c>
      <c r="E25" s="8">
        <v>508.79099999999994</v>
      </c>
      <c r="F25" s="8">
        <v>362.89</v>
      </c>
      <c r="H25" t="s">
        <v>93</v>
      </c>
    </row>
    <row r="26" spans="2:9">
      <c r="B26" s="64" t="s">
        <v>94</v>
      </c>
      <c r="C26" s="64" t="s">
        <v>386</v>
      </c>
      <c r="D26" s="8">
        <v>0</v>
      </c>
      <c r="E26" s="8">
        <v>0</v>
      </c>
      <c r="F26" s="8">
        <v>0.7</v>
      </c>
      <c r="H26" t="s">
        <v>95</v>
      </c>
    </row>
    <row r="27" spans="2:9">
      <c r="B27" s="64" t="s">
        <v>96</v>
      </c>
      <c r="C27" s="64" t="s">
        <v>386</v>
      </c>
      <c r="D27" s="8">
        <v>0</v>
      </c>
      <c r="E27" s="8">
        <v>140</v>
      </c>
      <c r="F27" s="8">
        <v>140</v>
      </c>
      <c r="H27" t="s">
        <v>97</v>
      </c>
    </row>
    <row r="28" spans="2:9">
      <c r="B28" s="64" t="s">
        <v>98</v>
      </c>
      <c r="C28" s="64" t="s">
        <v>386</v>
      </c>
      <c r="D28" s="8">
        <v>0</v>
      </c>
      <c r="E28" s="8">
        <v>34.729999999999997</v>
      </c>
      <c r="F28" s="8">
        <v>0</v>
      </c>
      <c r="H28" t="s">
        <v>99</v>
      </c>
    </row>
    <row r="29" spans="2:9">
      <c r="B29" s="64" t="s">
        <v>98</v>
      </c>
      <c r="C29" s="64" t="s">
        <v>386</v>
      </c>
      <c r="D29" s="8">
        <v>0</v>
      </c>
      <c r="E29" s="8">
        <v>0</v>
      </c>
      <c r="F29" s="8">
        <v>17.364619999999999</v>
      </c>
      <c r="H29" t="s">
        <v>100</v>
      </c>
    </row>
    <row r="30" spans="2:9">
      <c r="B30" s="64" t="s">
        <v>101</v>
      </c>
      <c r="C30" s="64" t="s">
        <v>386</v>
      </c>
      <c r="D30" s="8">
        <v>0</v>
      </c>
      <c r="E30" s="8">
        <v>295.19900000000001</v>
      </c>
      <c r="F30" s="8">
        <v>0</v>
      </c>
      <c r="H30" t="s">
        <v>102</v>
      </c>
    </row>
    <row r="31" spans="2:9">
      <c r="B31" s="64" t="s">
        <v>101</v>
      </c>
      <c r="C31" s="64" t="s">
        <v>386</v>
      </c>
      <c r="D31" s="8">
        <v>0</v>
      </c>
      <c r="E31" s="8">
        <v>0</v>
      </c>
      <c r="F31" s="8">
        <v>295.19862000000001</v>
      </c>
      <c r="H31" t="s">
        <v>103</v>
      </c>
    </row>
    <row r="32" spans="2:9">
      <c r="B32" s="64" t="s">
        <v>104</v>
      </c>
      <c r="C32" s="64" t="s">
        <v>386</v>
      </c>
      <c r="D32" s="8">
        <v>0</v>
      </c>
      <c r="E32" s="8">
        <v>198</v>
      </c>
      <c r="F32" s="8">
        <v>198</v>
      </c>
      <c r="H32" t="s">
        <v>105</v>
      </c>
    </row>
    <row r="33" spans="1:9">
      <c r="B33" s="64" t="s">
        <v>106</v>
      </c>
      <c r="C33" s="64" t="s">
        <v>386</v>
      </c>
      <c r="D33" s="8">
        <v>11254.04</v>
      </c>
      <c r="E33" s="8">
        <v>15638.174999999999</v>
      </c>
      <c r="F33" s="8">
        <v>0</v>
      </c>
      <c r="H33" t="s">
        <v>107</v>
      </c>
    </row>
    <row r="34" spans="1:9">
      <c r="B34" s="64" t="s">
        <v>108</v>
      </c>
      <c r="C34" s="64" t="s">
        <v>386</v>
      </c>
      <c r="D34" s="8">
        <v>0</v>
      </c>
      <c r="E34" s="8">
        <v>0</v>
      </c>
      <c r="F34" s="8">
        <v>45.082999999999998</v>
      </c>
      <c r="H34" t="s">
        <v>109</v>
      </c>
    </row>
    <row r="35" spans="1:9">
      <c r="A35" s="64" t="s">
        <v>110</v>
      </c>
      <c r="B35" s="64" t="s">
        <v>111</v>
      </c>
      <c r="C35" s="64" t="s">
        <v>386</v>
      </c>
      <c r="D35" s="8">
        <v>4</v>
      </c>
      <c r="E35" s="8">
        <v>4</v>
      </c>
      <c r="F35" s="8">
        <v>0</v>
      </c>
      <c r="G35" t="s">
        <v>112</v>
      </c>
      <c r="H35" t="s">
        <v>113</v>
      </c>
    </row>
    <row r="36" spans="1:9">
      <c r="A36" s="64" t="s">
        <v>114</v>
      </c>
      <c r="B36" s="64" t="s">
        <v>115</v>
      </c>
      <c r="C36" s="64" t="s">
        <v>386</v>
      </c>
      <c r="D36" s="8">
        <v>6000</v>
      </c>
      <c r="E36" s="8">
        <v>6000</v>
      </c>
      <c r="F36" s="8">
        <v>6525.2811099999999</v>
      </c>
      <c r="G36" t="s">
        <v>116</v>
      </c>
      <c r="H36" t="s">
        <v>117</v>
      </c>
    </row>
    <row r="37" spans="1:9">
      <c r="A37" s="64" t="s">
        <v>114</v>
      </c>
      <c r="B37" s="64" t="s">
        <v>118</v>
      </c>
      <c r="C37" s="64" t="s">
        <v>386</v>
      </c>
      <c r="D37" s="8">
        <v>20</v>
      </c>
      <c r="E37" s="8">
        <v>20</v>
      </c>
      <c r="F37" s="8">
        <v>0</v>
      </c>
      <c r="G37" t="s">
        <v>116</v>
      </c>
      <c r="H37" t="s">
        <v>119</v>
      </c>
    </row>
    <row r="38" spans="1:9">
      <c r="A38" s="64" t="s">
        <v>114</v>
      </c>
      <c r="B38" s="64" t="s">
        <v>120</v>
      </c>
      <c r="C38" s="64" t="s">
        <v>386</v>
      </c>
      <c r="D38" s="8">
        <v>1000</v>
      </c>
      <c r="E38" s="8">
        <v>1000</v>
      </c>
      <c r="F38" s="8">
        <v>-332.20499999999998</v>
      </c>
      <c r="G38" t="s">
        <v>116</v>
      </c>
      <c r="H38" t="s">
        <v>121</v>
      </c>
    </row>
    <row r="39" spans="1:9">
      <c r="A39" s="64" t="s">
        <v>114</v>
      </c>
      <c r="B39" s="64" t="s">
        <v>122</v>
      </c>
      <c r="C39" s="64" t="s">
        <v>386</v>
      </c>
      <c r="D39" s="8">
        <v>50</v>
      </c>
      <c r="E39" s="8">
        <v>50</v>
      </c>
      <c r="F39" s="8">
        <v>-19.989999999999998</v>
      </c>
      <c r="G39" t="s">
        <v>116</v>
      </c>
      <c r="H39" t="s">
        <v>123</v>
      </c>
    </row>
    <row r="40" spans="1:9">
      <c r="A40" s="64" t="s">
        <v>114</v>
      </c>
      <c r="B40" s="64" t="s">
        <v>111</v>
      </c>
      <c r="C40" s="64" t="s">
        <v>386</v>
      </c>
      <c r="D40" s="8">
        <v>2900</v>
      </c>
      <c r="E40" s="8">
        <v>2839.5</v>
      </c>
      <c r="F40" s="8">
        <v>-2709.9288900000001</v>
      </c>
      <c r="G40" t="s">
        <v>116</v>
      </c>
      <c r="H40" t="s">
        <v>113</v>
      </c>
    </row>
    <row r="41" spans="1:9">
      <c r="A41" s="64" t="s">
        <v>114</v>
      </c>
      <c r="B41" s="64" t="s">
        <v>111</v>
      </c>
      <c r="C41" s="64" t="s">
        <v>389</v>
      </c>
      <c r="D41" s="8">
        <v>100</v>
      </c>
      <c r="E41" s="8">
        <v>100</v>
      </c>
      <c r="F41" s="8">
        <v>0</v>
      </c>
      <c r="G41" t="s">
        <v>116</v>
      </c>
      <c r="H41" t="s">
        <v>113</v>
      </c>
      <c r="I41" t="s">
        <v>124</v>
      </c>
    </row>
    <row r="42" spans="1:9">
      <c r="A42" s="64" t="s">
        <v>114</v>
      </c>
      <c r="B42" s="64" t="s">
        <v>111</v>
      </c>
      <c r="C42" s="64" t="s">
        <v>388</v>
      </c>
      <c r="D42" s="8">
        <v>0</v>
      </c>
      <c r="E42" s="8">
        <v>60.5</v>
      </c>
      <c r="F42" s="8">
        <v>-60.5</v>
      </c>
      <c r="G42" t="s">
        <v>116</v>
      </c>
      <c r="H42" t="s">
        <v>113</v>
      </c>
      <c r="I42" t="s">
        <v>91</v>
      </c>
    </row>
    <row r="43" spans="1:9">
      <c r="A43" s="64" t="s">
        <v>114</v>
      </c>
      <c r="B43" s="64" t="s">
        <v>125</v>
      </c>
      <c r="C43" s="64" t="s">
        <v>386</v>
      </c>
      <c r="D43" s="8">
        <v>100</v>
      </c>
      <c r="E43" s="8">
        <v>100</v>
      </c>
      <c r="F43" s="8">
        <v>0</v>
      </c>
      <c r="G43" t="s">
        <v>116</v>
      </c>
      <c r="H43" t="s">
        <v>126</v>
      </c>
    </row>
    <row r="44" spans="1:9">
      <c r="A44" s="64" t="s">
        <v>114</v>
      </c>
      <c r="B44" s="64" t="s">
        <v>127</v>
      </c>
      <c r="C44" s="64" t="s">
        <v>386</v>
      </c>
      <c r="D44" s="8">
        <v>8</v>
      </c>
      <c r="E44" s="8">
        <v>8</v>
      </c>
      <c r="F44" s="8">
        <v>-7.96</v>
      </c>
      <c r="G44" t="s">
        <v>116</v>
      </c>
      <c r="H44" t="s">
        <v>128</v>
      </c>
    </row>
    <row r="45" spans="1:9">
      <c r="A45" s="64" t="s">
        <v>114</v>
      </c>
      <c r="B45" s="64" t="s">
        <v>129</v>
      </c>
      <c r="C45" s="64" t="s">
        <v>386</v>
      </c>
      <c r="D45" s="8">
        <v>50</v>
      </c>
      <c r="E45" s="8">
        <v>50</v>
      </c>
      <c r="F45" s="8">
        <v>0</v>
      </c>
      <c r="G45" t="s">
        <v>116</v>
      </c>
      <c r="H45" t="s">
        <v>130</v>
      </c>
    </row>
    <row r="46" spans="1:9">
      <c r="A46" s="64" t="s">
        <v>131</v>
      </c>
      <c r="B46" s="64" t="s">
        <v>115</v>
      </c>
      <c r="C46" s="64" t="s">
        <v>386</v>
      </c>
      <c r="D46" s="8">
        <v>50</v>
      </c>
      <c r="E46" s="8">
        <v>50</v>
      </c>
      <c r="F46" s="8">
        <v>8.3849999999999998</v>
      </c>
      <c r="G46" t="s">
        <v>132</v>
      </c>
      <c r="H46" t="s">
        <v>133</v>
      </c>
    </row>
    <row r="47" spans="1:9">
      <c r="A47" s="64" t="s">
        <v>131</v>
      </c>
      <c r="B47" s="64" t="s">
        <v>134</v>
      </c>
      <c r="C47" s="64" t="s">
        <v>386</v>
      </c>
      <c r="D47" s="8">
        <v>500</v>
      </c>
      <c r="E47" s="8">
        <v>500</v>
      </c>
      <c r="F47" s="8">
        <v>-281.27600000000001</v>
      </c>
      <c r="G47" t="s">
        <v>132</v>
      </c>
      <c r="H47" t="s">
        <v>135</v>
      </c>
    </row>
    <row r="48" spans="1:9">
      <c r="A48" s="64" t="s">
        <v>131</v>
      </c>
      <c r="B48" s="64" t="s">
        <v>136</v>
      </c>
      <c r="C48" s="64" t="s">
        <v>386</v>
      </c>
      <c r="D48" s="8">
        <v>20</v>
      </c>
      <c r="E48" s="8">
        <v>20</v>
      </c>
      <c r="F48" s="8">
        <v>0</v>
      </c>
      <c r="G48" t="s">
        <v>132</v>
      </c>
      <c r="H48" t="s">
        <v>137</v>
      </c>
    </row>
    <row r="49" spans="1:9">
      <c r="A49" s="64" t="s">
        <v>131</v>
      </c>
      <c r="B49" s="64" t="s">
        <v>138</v>
      </c>
      <c r="C49" s="64" t="s">
        <v>386</v>
      </c>
      <c r="D49" s="8">
        <v>125</v>
      </c>
      <c r="E49" s="8">
        <v>125</v>
      </c>
      <c r="F49" s="8">
        <v>-70.177000000000007</v>
      </c>
      <c r="G49" t="s">
        <v>132</v>
      </c>
      <c r="H49" t="s">
        <v>139</v>
      </c>
    </row>
    <row r="50" spans="1:9">
      <c r="A50" s="64" t="s">
        <v>131</v>
      </c>
      <c r="B50" s="64" t="s">
        <v>140</v>
      </c>
      <c r="C50" s="64" t="s">
        <v>386</v>
      </c>
      <c r="D50" s="8">
        <v>45</v>
      </c>
      <c r="E50" s="8">
        <v>45</v>
      </c>
      <c r="F50" s="8">
        <v>-25.266999999999999</v>
      </c>
      <c r="G50" t="s">
        <v>132</v>
      </c>
      <c r="H50" t="s">
        <v>141</v>
      </c>
    </row>
    <row r="51" spans="1:9">
      <c r="A51" s="64" t="s">
        <v>131</v>
      </c>
      <c r="B51" s="64" t="s">
        <v>118</v>
      </c>
      <c r="C51" s="64" t="s">
        <v>386</v>
      </c>
      <c r="D51" s="8">
        <v>25</v>
      </c>
      <c r="E51" s="8">
        <v>25</v>
      </c>
      <c r="F51" s="8">
        <v>-3.49</v>
      </c>
      <c r="G51" t="s">
        <v>132</v>
      </c>
      <c r="H51" t="s">
        <v>119</v>
      </c>
    </row>
    <row r="52" spans="1:9">
      <c r="A52" s="64" t="s">
        <v>131</v>
      </c>
      <c r="B52" s="64" t="s">
        <v>120</v>
      </c>
      <c r="C52" s="64" t="s">
        <v>386</v>
      </c>
      <c r="D52" s="8">
        <v>300</v>
      </c>
      <c r="E52" s="8">
        <v>300</v>
      </c>
      <c r="F52" s="8">
        <v>-239.21610000000001</v>
      </c>
      <c r="G52" t="s">
        <v>132</v>
      </c>
      <c r="H52" t="s">
        <v>121</v>
      </c>
    </row>
    <row r="53" spans="1:9">
      <c r="A53" s="64" t="s">
        <v>131</v>
      </c>
      <c r="B53" s="64" t="s">
        <v>120</v>
      </c>
      <c r="C53" s="64" t="s">
        <v>390</v>
      </c>
      <c r="D53" s="8">
        <v>50</v>
      </c>
      <c r="E53" s="8">
        <v>50</v>
      </c>
      <c r="F53" s="8">
        <v>0</v>
      </c>
      <c r="G53" t="s">
        <v>132</v>
      </c>
      <c r="H53" t="s">
        <v>121</v>
      </c>
      <c r="I53" t="s">
        <v>142</v>
      </c>
    </row>
    <row r="54" spans="1:9">
      <c r="A54" s="64" t="s">
        <v>131</v>
      </c>
      <c r="B54" s="64" t="s">
        <v>120</v>
      </c>
      <c r="C54" s="64" t="s">
        <v>391</v>
      </c>
      <c r="D54" s="8">
        <v>150</v>
      </c>
      <c r="E54" s="8">
        <v>300</v>
      </c>
      <c r="F54" s="8">
        <v>-26.365220000000001</v>
      </c>
      <c r="G54" t="s">
        <v>132</v>
      </c>
      <c r="H54" t="s">
        <v>121</v>
      </c>
      <c r="I54" t="s">
        <v>143</v>
      </c>
    </row>
    <row r="55" spans="1:9">
      <c r="A55" s="64" t="s">
        <v>131</v>
      </c>
      <c r="B55" s="64" t="s">
        <v>122</v>
      </c>
      <c r="C55" s="64" t="s">
        <v>386</v>
      </c>
      <c r="D55" s="8">
        <v>150</v>
      </c>
      <c r="E55" s="8">
        <v>150</v>
      </c>
      <c r="F55" s="8">
        <v>-35.783999999999999</v>
      </c>
      <c r="G55" t="s">
        <v>132</v>
      </c>
      <c r="H55" t="s">
        <v>123</v>
      </c>
    </row>
    <row r="56" spans="1:9">
      <c r="A56" s="64" t="s">
        <v>131</v>
      </c>
      <c r="B56" s="64" t="s">
        <v>111</v>
      </c>
      <c r="C56" s="64" t="s">
        <v>386</v>
      </c>
      <c r="D56" s="8">
        <v>200</v>
      </c>
      <c r="E56" s="8">
        <v>200</v>
      </c>
      <c r="F56" s="8">
        <v>-57.854999999999997</v>
      </c>
      <c r="G56" t="s">
        <v>132</v>
      </c>
      <c r="H56" t="s">
        <v>113</v>
      </c>
    </row>
    <row r="57" spans="1:9">
      <c r="A57" s="64" t="s">
        <v>131</v>
      </c>
      <c r="B57" s="64" t="s">
        <v>111</v>
      </c>
      <c r="C57" s="64" t="s">
        <v>390</v>
      </c>
      <c r="D57" s="8">
        <v>50</v>
      </c>
      <c r="E57" s="8">
        <v>50</v>
      </c>
      <c r="F57" s="8">
        <v>0</v>
      </c>
      <c r="G57" t="s">
        <v>132</v>
      </c>
      <c r="H57" t="s">
        <v>113</v>
      </c>
      <c r="I57" t="s">
        <v>142</v>
      </c>
    </row>
    <row r="58" spans="1:9">
      <c r="A58" s="64" t="s">
        <v>131</v>
      </c>
      <c r="B58" s="64" t="s">
        <v>111</v>
      </c>
      <c r="C58" s="64" t="s">
        <v>391</v>
      </c>
      <c r="D58" s="8">
        <v>200</v>
      </c>
      <c r="E58" s="8">
        <v>550</v>
      </c>
      <c r="F58" s="8">
        <v>-266.13914999999997</v>
      </c>
      <c r="G58" t="s">
        <v>132</v>
      </c>
      <c r="H58" t="s">
        <v>113</v>
      </c>
      <c r="I58" t="s">
        <v>143</v>
      </c>
    </row>
    <row r="59" spans="1:9">
      <c r="A59" s="64" t="s">
        <v>131</v>
      </c>
      <c r="B59" s="64" t="s">
        <v>111</v>
      </c>
      <c r="C59" s="64" t="s">
        <v>392</v>
      </c>
      <c r="D59" s="8">
        <v>0</v>
      </c>
      <c r="E59" s="8">
        <v>12.1</v>
      </c>
      <c r="F59" s="8">
        <v>-12.1</v>
      </c>
      <c r="G59" t="s">
        <v>132</v>
      </c>
      <c r="H59" t="s">
        <v>113</v>
      </c>
      <c r="I59" t="s">
        <v>144</v>
      </c>
    </row>
    <row r="60" spans="1:9">
      <c r="A60" s="64" t="s">
        <v>131</v>
      </c>
      <c r="B60" s="64" t="s">
        <v>125</v>
      </c>
      <c r="C60" s="64" t="s">
        <v>386</v>
      </c>
      <c r="D60" s="8">
        <v>100</v>
      </c>
      <c r="E60" s="8">
        <v>100</v>
      </c>
      <c r="F60" s="8">
        <v>-11.422000000000001</v>
      </c>
      <c r="G60" t="s">
        <v>132</v>
      </c>
      <c r="H60" t="s">
        <v>126</v>
      </c>
    </row>
    <row r="61" spans="1:9">
      <c r="A61" s="64" t="s">
        <v>131</v>
      </c>
      <c r="B61" s="64" t="s">
        <v>125</v>
      </c>
      <c r="C61" s="64" t="s">
        <v>393</v>
      </c>
      <c r="D61" s="8">
        <v>300</v>
      </c>
      <c r="E61" s="8">
        <v>300</v>
      </c>
      <c r="F61" s="8">
        <v>-187.0564</v>
      </c>
      <c r="G61" t="s">
        <v>132</v>
      </c>
      <c r="H61" t="s">
        <v>126</v>
      </c>
      <c r="I61" t="s">
        <v>145</v>
      </c>
    </row>
    <row r="62" spans="1:9">
      <c r="A62" s="64" t="s">
        <v>131</v>
      </c>
      <c r="B62" s="64" t="s">
        <v>125</v>
      </c>
      <c r="C62" s="64" t="s">
        <v>394</v>
      </c>
      <c r="D62" s="8">
        <v>0</v>
      </c>
      <c r="E62" s="8">
        <v>605</v>
      </c>
      <c r="F62" s="8">
        <v>-596.55870000000004</v>
      </c>
      <c r="G62" t="s">
        <v>132</v>
      </c>
      <c r="H62" t="s">
        <v>126</v>
      </c>
      <c r="I62" t="s">
        <v>146</v>
      </c>
    </row>
    <row r="63" spans="1:9">
      <c r="A63" s="64" t="s">
        <v>131</v>
      </c>
      <c r="B63" s="64" t="s">
        <v>147</v>
      </c>
      <c r="C63" s="64" t="s">
        <v>392</v>
      </c>
      <c r="D63" s="8">
        <v>1500</v>
      </c>
      <c r="E63" s="8">
        <v>2587.9</v>
      </c>
      <c r="F63" s="8">
        <v>-2569.3656299999998</v>
      </c>
      <c r="G63" t="s">
        <v>132</v>
      </c>
      <c r="H63" t="s">
        <v>148</v>
      </c>
      <c r="I63" t="s">
        <v>144</v>
      </c>
    </row>
    <row r="64" spans="1:9">
      <c r="A64" s="64" t="s">
        <v>131</v>
      </c>
      <c r="B64" s="64" t="s">
        <v>147</v>
      </c>
      <c r="C64" s="64" t="s">
        <v>395</v>
      </c>
      <c r="D64" s="8">
        <v>500</v>
      </c>
      <c r="E64" s="8">
        <v>500</v>
      </c>
      <c r="F64" s="8">
        <v>-290.43200000000002</v>
      </c>
      <c r="G64" t="s">
        <v>132</v>
      </c>
      <c r="H64" t="s">
        <v>148</v>
      </c>
      <c r="I64" t="s">
        <v>149</v>
      </c>
    </row>
    <row r="65" spans="1:9">
      <c r="A65" s="64" t="s">
        <v>150</v>
      </c>
      <c r="B65" s="64" t="s">
        <v>151</v>
      </c>
      <c r="C65" s="64" t="s">
        <v>386</v>
      </c>
      <c r="D65" s="8">
        <v>51</v>
      </c>
      <c r="E65" s="8">
        <v>51</v>
      </c>
      <c r="F65" s="8">
        <v>-50.73</v>
      </c>
      <c r="G65" t="s">
        <v>152</v>
      </c>
      <c r="H65" t="s">
        <v>153</v>
      </c>
    </row>
    <row r="66" spans="1:9">
      <c r="A66" s="64" t="s">
        <v>154</v>
      </c>
      <c r="B66" s="64" t="s">
        <v>155</v>
      </c>
      <c r="C66" s="64" t="s">
        <v>386</v>
      </c>
      <c r="D66" s="8">
        <v>474</v>
      </c>
      <c r="E66" s="8">
        <v>474</v>
      </c>
      <c r="F66" s="8">
        <v>238.0675</v>
      </c>
      <c r="G66" t="s">
        <v>156</v>
      </c>
      <c r="H66" t="s">
        <v>157</v>
      </c>
    </row>
    <row r="67" spans="1:9">
      <c r="A67" s="64" t="s">
        <v>154</v>
      </c>
      <c r="B67" s="64" t="s">
        <v>120</v>
      </c>
      <c r="C67" s="64" t="s">
        <v>386</v>
      </c>
      <c r="D67" s="8">
        <v>30</v>
      </c>
      <c r="E67" s="8">
        <v>80</v>
      </c>
      <c r="F67" s="8">
        <v>-45.167549999999999</v>
      </c>
      <c r="G67" t="s">
        <v>156</v>
      </c>
      <c r="H67" t="s">
        <v>121</v>
      </c>
    </row>
    <row r="68" spans="1:9">
      <c r="A68" s="64" t="s">
        <v>154</v>
      </c>
      <c r="B68" s="64" t="s">
        <v>120</v>
      </c>
      <c r="C68" s="64" t="s">
        <v>396</v>
      </c>
      <c r="D68" s="8">
        <v>0</v>
      </c>
      <c r="E68" s="8">
        <v>500</v>
      </c>
      <c r="F68" s="8">
        <v>-5.0404999999999998</v>
      </c>
      <c r="G68" t="s">
        <v>156</v>
      </c>
      <c r="H68" t="s">
        <v>121</v>
      </c>
      <c r="I68" t="s">
        <v>158</v>
      </c>
    </row>
    <row r="69" spans="1:9">
      <c r="A69" s="64" t="s">
        <v>154</v>
      </c>
      <c r="B69" s="64" t="s">
        <v>120</v>
      </c>
      <c r="C69" s="64" t="s">
        <v>397</v>
      </c>
      <c r="D69" s="8">
        <v>0</v>
      </c>
      <c r="E69" s="8">
        <v>13.699</v>
      </c>
      <c r="F69" s="8">
        <v>-13.699</v>
      </c>
      <c r="G69" t="s">
        <v>156</v>
      </c>
      <c r="H69" t="s">
        <v>121</v>
      </c>
      <c r="I69" t="s">
        <v>159</v>
      </c>
    </row>
    <row r="70" spans="1:9">
      <c r="A70" s="64" t="s">
        <v>154</v>
      </c>
      <c r="B70" s="64" t="s">
        <v>160</v>
      </c>
      <c r="C70" s="64" t="s">
        <v>386</v>
      </c>
      <c r="D70" s="8">
        <v>30</v>
      </c>
      <c r="E70" s="8">
        <v>30</v>
      </c>
      <c r="F70" s="8">
        <v>0</v>
      </c>
      <c r="G70" t="s">
        <v>156</v>
      </c>
      <c r="H70" t="s">
        <v>161</v>
      </c>
    </row>
    <row r="71" spans="1:9">
      <c r="A71" s="64" t="s">
        <v>154</v>
      </c>
      <c r="B71" s="64" t="s">
        <v>122</v>
      </c>
      <c r="C71" s="64" t="s">
        <v>386</v>
      </c>
      <c r="D71" s="8">
        <v>1</v>
      </c>
      <c r="E71" s="8">
        <v>1</v>
      </c>
      <c r="F71" s="8">
        <v>-1.857</v>
      </c>
      <c r="G71" t="s">
        <v>156</v>
      </c>
      <c r="H71" t="s">
        <v>123</v>
      </c>
    </row>
    <row r="72" spans="1:9">
      <c r="A72" s="64" t="s">
        <v>154</v>
      </c>
      <c r="B72" s="64" t="s">
        <v>122</v>
      </c>
      <c r="C72" s="64" t="s">
        <v>396</v>
      </c>
      <c r="D72" s="8">
        <v>0</v>
      </c>
      <c r="E72" s="8">
        <v>5</v>
      </c>
      <c r="F72" s="8">
        <v>-1.9570000000000001</v>
      </c>
      <c r="G72" t="s">
        <v>156</v>
      </c>
      <c r="H72" t="s">
        <v>123</v>
      </c>
      <c r="I72" t="s">
        <v>158</v>
      </c>
    </row>
    <row r="73" spans="1:9">
      <c r="A73" s="64" t="s">
        <v>154</v>
      </c>
      <c r="B73" s="64" t="s">
        <v>122</v>
      </c>
      <c r="C73" s="64" t="s">
        <v>397</v>
      </c>
      <c r="D73" s="8">
        <v>0</v>
      </c>
      <c r="E73" s="8">
        <v>7.8760000000000003</v>
      </c>
      <c r="F73" s="8">
        <v>-7.8760000000000003</v>
      </c>
      <c r="G73" t="s">
        <v>156</v>
      </c>
      <c r="H73" t="s">
        <v>123</v>
      </c>
      <c r="I73" t="s">
        <v>159</v>
      </c>
    </row>
    <row r="74" spans="1:9">
      <c r="A74" s="64" t="s">
        <v>154</v>
      </c>
      <c r="B74" s="64" t="s">
        <v>111</v>
      </c>
      <c r="C74" s="64" t="s">
        <v>386</v>
      </c>
      <c r="D74" s="8">
        <v>25</v>
      </c>
      <c r="E74" s="8">
        <v>105.85299999999999</v>
      </c>
      <c r="F74" s="8">
        <v>-109.79452000000001</v>
      </c>
      <c r="G74" t="s">
        <v>156</v>
      </c>
      <c r="H74" t="s">
        <v>113</v>
      </c>
    </row>
    <row r="75" spans="1:9">
      <c r="A75" s="64" t="s">
        <v>154</v>
      </c>
      <c r="B75" s="64" t="s">
        <v>111</v>
      </c>
      <c r="C75" s="64" t="s">
        <v>396</v>
      </c>
      <c r="D75" s="8">
        <v>0</v>
      </c>
      <c r="E75" s="8">
        <v>500</v>
      </c>
      <c r="F75" s="8">
        <v>-76.651650000000004</v>
      </c>
      <c r="G75" t="s">
        <v>156</v>
      </c>
      <c r="H75" t="s">
        <v>113</v>
      </c>
      <c r="I75" t="s">
        <v>158</v>
      </c>
    </row>
    <row r="76" spans="1:9">
      <c r="A76" s="64" t="s">
        <v>154</v>
      </c>
      <c r="B76" s="64" t="s">
        <v>111</v>
      </c>
      <c r="C76" s="64" t="s">
        <v>397</v>
      </c>
      <c r="D76" s="8">
        <v>0</v>
      </c>
      <c r="E76" s="8">
        <v>245.44800000000001</v>
      </c>
      <c r="F76" s="8">
        <v>-245.44832</v>
      </c>
      <c r="G76" t="s">
        <v>156</v>
      </c>
      <c r="H76" t="s">
        <v>113</v>
      </c>
      <c r="I76" t="s">
        <v>159</v>
      </c>
    </row>
    <row r="77" spans="1:9">
      <c r="A77" s="64" t="s">
        <v>154</v>
      </c>
      <c r="B77" s="64" t="s">
        <v>125</v>
      </c>
      <c r="C77" s="64" t="s">
        <v>386</v>
      </c>
      <c r="D77" s="8">
        <v>800</v>
      </c>
      <c r="E77" s="8">
        <v>450</v>
      </c>
      <c r="F77" s="8">
        <v>-191.55692999999999</v>
      </c>
      <c r="G77" t="s">
        <v>156</v>
      </c>
      <c r="H77" t="s">
        <v>126</v>
      </c>
    </row>
    <row r="78" spans="1:9">
      <c r="A78" s="64" t="s">
        <v>154</v>
      </c>
      <c r="B78" s="64" t="s">
        <v>125</v>
      </c>
      <c r="C78" s="64" t="s">
        <v>396</v>
      </c>
      <c r="D78" s="8">
        <v>2000</v>
      </c>
      <c r="E78" s="8">
        <v>995</v>
      </c>
      <c r="F78" s="8">
        <v>-155.87799999999999</v>
      </c>
      <c r="G78" t="s">
        <v>156</v>
      </c>
      <c r="H78" t="s">
        <v>126</v>
      </c>
      <c r="I78" t="s">
        <v>158</v>
      </c>
    </row>
    <row r="79" spans="1:9">
      <c r="A79" s="64" t="s">
        <v>154</v>
      </c>
      <c r="B79" s="64" t="s">
        <v>162</v>
      </c>
      <c r="C79" s="64" t="s">
        <v>386</v>
      </c>
      <c r="D79" s="8">
        <v>150</v>
      </c>
      <c r="E79" s="8">
        <v>150</v>
      </c>
      <c r="F79" s="8">
        <v>9.3620000000000001</v>
      </c>
      <c r="G79" t="s">
        <v>156</v>
      </c>
      <c r="H79" t="s">
        <v>163</v>
      </c>
    </row>
    <row r="80" spans="1:9">
      <c r="A80" s="64" t="s">
        <v>164</v>
      </c>
      <c r="B80" s="64" t="s">
        <v>120</v>
      </c>
      <c r="C80" s="64" t="s">
        <v>386</v>
      </c>
      <c r="D80" s="8">
        <v>5</v>
      </c>
      <c r="E80" s="8">
        <v>205</v>
      </c>
      <c r="F80" s="8">
        <v>-107.852</v>
      </c>
      <c r="G80" t="s">
        <v>165</v>
      </c>
      <c r="H80" t="s">
        <v>121</v>
      </c>
    </row>
    <row r="81" spans="1:9">
      <c r="A81" s="64" t="s">
        <v>164</v>
      </c>
      <c r="B81" s="64" t="s">
        <v>120</v>
      </c>
      <c r="C81" s="64" t="s">
        <v>398</v>
      </c>
      <c r="D81" s="8">
        <v>0</v>
      </c>
      <c r="E81" s="8">
        <v>0</v>
      </c>
      <c r="F81" s="8">
        <v>-1.7390000000000001</v>
      </c>
      <c r="G81" t="s">
        <v>165</v>
      </c>
      <c r="H81" t="s">
        <v>166</v>
      </c>
      <c r="I81" t="s">
        <v>167</v>
      </c>
    </row>
    <row r="82" spans="1:9">
      <c r="A82" s="64" t="s">
        <v>164</v>
      </c>
      <c r="B82" s="64" t="s">
        <v>122</v>
      </c>
      <c r="C82" s="64" t="s">
        <v>386</v>
      </c>
      <c r="D82" s="8">
        <v>1</v>
      </c>
      <c r="E82" s="8">
        <v>1</v>
      </c>
      <c r="F82" s="8">
        <v>-0.60699999999999998</v>
      </c>
      <c r="G82" t="s">
        <v>165</v>
      </c>
      <c r="H82" t="s">
        <v>123</v>
      </c>
    </row>
    <row r="83" spans="1:9">
      <c r="A83" s="64" t="s">
        <v>164</v>
      </c>
      <c r="B83" s="64" t="s">
        <v>111</v>
      </c>
      <c r="C83" s="64" t="s">
        <v>386</v>
      </c>
      <c r="D83" s="8">
        <v>100</v>
      </c>
      <c r="E83" s="8">
        <v>150</v>
      </c>
      <c r="F83" s="8">
        <v>-74.730999999999995</v>
      </c>
      <c r="G83" t="s">
        <v>165</v>
      </c>
      <c r="H83" t="s">
        <v>113</v>
      </c>
    </row>
    <row r="84" spans="1:9">
      <c r="A84" s="64" t="s">
        <v>164</v>
      </c>
      <c r="B84" s="64" t="s">
        <v>147</v>
      </c>
      <c r="C84" s="64" t="s">
        <v>399</v>
      </c>
      <c r="D84" s="8">
        <v>5000</v>
      </c>
      <c r="E84" s="8">
        <v>4075</v>
      </c>
      <c r="F84" s="8">
        <v>-815.66099999999994</v>
      </c>
      <c r="G84" t="s">
        <v>165</v>
      </c>
      <c r="H84" t="s">
        <v>148</v>
      </c>
      <c r="I84" t="s">
        <v>168</v>
      </c>
    </row>
    <row r="85" spans="1:9">
      <c r="A85" s="64" t="s">
        <v>169</v>
      </c>
      <c r="B85" s="64" t="s">
        <v>170</v>
      </c>
      <c r="C85" s="64" t="s">
        <v>386</v>
      </c>
      <c r="D85" s="8">
        <v>0</v>
      </c>
      <c r="E85" s="8">
        <v>1000</v>
      </c>
      <c r="F85" s="8">
        <v>-446.58499999999998</v>
      </c>
      <c r="G85" t="s">
        <v>171</v>
      </c>
      <c r="H85" t="s">
        <v>172</v>
      </c>
    </row>
    <row r="86" spans="1:9">
      <c r="A86" s="64" t="s">
        <v>173</v>
      </c>
      <c r="B86" s="64" t="s">
        <v>174</v>
      </c>
      <c r="C86" s="64" t="s">
        <v>386</v>
      </c>
      <c r="D86" s="8">
        <v>700</v>
      </c>
      <c r="E86" s="8">
        <v>700</v>
      </c>
      <c r="F86" s="8">
        <v>0</v>
      </c>
      <c r="G86" t="s">
        <v>175</v>
      </c>
      <c r="H86" t="s">
        <v>176</v>
      </c>
    </row>
    <row r="87" spans="1:9">
      <c r="A87" s="64" t="s">
        <v>173</v>
      </c>
      <c r="B87" s="64" t="s">
        <v>177</v>
      </c>
      <c r="C87" s="64" t="s">
        <v>386</v>
      </c>
      <c r="D87" s="8">
        <v>3000</v>
      </c>
      <c r="E87" s="8">
        <v>3000</v>
      </c>
      <c r="F87" s="8">
        <v>-2000</v>
      </c>
      <c r="G87" t="s">
        <v>175</v>
      </c>
      <c r="H87" t="s">
        <v>178</v>
      </c>
    </row>
    <row r="88" spans="1:9">
      <c r="A88" s="64" t="s">
        <v>173</v>
      </c>
      <c r="B88" s="64" t="s">
        <v>147</v>
      </c>
      <c r="C88" s="64" t="s">
        <v>400</v>
      </c>
      <c r="D88" s="8">
        <v>1000</v>
      </c>
      <c r="E88" s="8">
        <v>0</v>
      </c>
      <c r="F88" s="8">
        <v>-76.585999999999999</v>
      </c>
      <c r="G88" t="s">
        <v>175</v>
      </c>
      <c r="H88" t="s">
        <v>148</v>
      </c>
      <c r="I88" t="s">
        <v>179</v>
      </c>
    </row>
    <row r="89" spans="1:9">
      <c r="A89" s="64" t="s">
        <v>173</v>
      </c>
      <c r="B89" s="64" t="s">
        <v>147</v>
      </c>
      <c r="C89" s="64" t="s">
        <v>401</v>
      </c>
      <c r="D89" s="8">
        <v>600</v>
      </c>
      <c r="E89" s="8">
        <v>600</v>
      </c>
      <c r="F89" s="8">
        <v>-434.05788000000001</v>
      </c>
      <c r="G89" t="s">
        <v>175</v>
      </c>
      <c r="H89" t="s">
        <v>148</v>
      </c>
      <c r="I89" t="s">
        <v>180</v>
      </c>
    </row>
    <row r="90" spans="1:9">
      <c r="A90" s="64" t="s">
        <v>181</v>
      </c>
      <c r="B90" s="64" t="s">
        <v>115</v>
      </c>
      <c r="C90" s="64" t="s">
        <v>386</v>
      </c>
      <c r="D90" s="8">
        <v>1</v>
      </c>
      <c r="E90" s="8">
        <v>1</v>
      </c>
      <c r="F90" s="8">
        <v>0.69</v>
      </c>
      <c r="G90" t="s">
        <v>182</v>
      </c>
      <c r="H90" t="s">
        <v>183</v>
      </c>
    </row>
    <row r="91" spans="1:9">
      <c r="A91" s="64" t="s">
        <v>181</v>
      </c>
      <c r="B91" s="64" t="s">
        <v>184</v>
      </c>
      <c r="C91" s="64" t="s">
        <v>386</v>
      </c>
      <c r="D91" s="8">
        <v>40</v>
      </c>
      <c r="E91" s="8">
        <v>40</v>
      </c>
      <c r="F91" s="8">
        <v>-16.283000000000001</v>
      </c>
      <c r="G91" t="s">
        <v>182</v>
      </c>
      <c r="H91" t="s">
        <v>185</v>
      </c>
    </row>
    <row r="92" spans="1:9">
      <c r="A92" s="64" t="s">
        <v>181</v>
      </c>
      <c r="B92" s="64" t="s">
        <v>120</v>
      </c>
      <c r="C92" s="64" t="s">
        <v>386</v>
      </c>
      <c r="D92" s="8">
        <v>5</v>
      </c>
      <c r="E92" s="8">
        <v>5</v>
      </c>
      <c r="F92" s="8">
        <v>0</v>
      </c>
      <c r="G92" t="s">
        <v>182</v>
      </c>
      <c r="H92" t="s">
        <v>121</v>
      </c>
    </row>
    <row r="93" spans="1:9">
      <c r="A93" s="64" t="s">
        <v>186</v>
      </c>
      <c r="B93" s="64" t="s">
        <v>115</v>
      </c>
      <c r="C93" s="64" t="s">
        <v>386</v>
      </c>
      <c r="D93" s="8">
        <v>20</v>
      </c>
      <c r="E93" s="8">
        <v>20</v>
      </c>
      <c r="F93" s="8">
        <v>12.8</v>
      </c>
      <c r="G93" t="s">
        <v>187</v>
      </c>
      <c r="H93" t="s">
        <v>188</v>
      </c>
    </row>
    <row r="94" spans="1:9">
      <c r="A94" s="64" t="s">
        <v>186</v>
      </c>
      <c r="B94" s="64" t="s">
        <v>189</v>
      </c>
      <c r="C94" s="64" t="s">
        <v>386</v>
      </c>
      <c r="D94" s="8">
        <v>3</v>
      </c>
      <c r="E94" s="8">
        <v>3</v>
      </c>
      <c r="F94" s="8">
        <v>1.482</v>
      </c>
      <c r="G94" t="s">
        <v>187</v>
      </c>
      <c r="H94" t="s">
        <v>190</v>
      </c>
    </row>
    <row r="95" spans="1:9">
      <c r="A95" s="64" t="s">
        <v>186</v>
      </c>
      <c r="B95" s="64" t="s">
        <v>134</v>
      </c>
      <c r="C95" s="64" t="s">
        <v>386</v>
      </c>
      <c r="D95" s="8">
        <v>80</v>
      </c>
      <c r="E95" s="8">
        <v>80</v>
      </c>
      <c r="F95" s="8">
        <v>-34.47</v>
      </c>
      <c r="G95" t="s">
        <v>187</v>
      </c>
      <c r="H95" t="s">
        <v>135</v>
      </c>
    </row>
    <row r="96" spans="1:9">
      <c r="A96" s="64" t="s">
        <v>186</v>
      </c>
      <c r="B96" s="64" t="s">
        <v>136</v>
      </c>
      <c r="C96" s="64" t="s">
        <v>386</v>
      </c>
      <c r="D96" s="8">
        <v>5</v>
      </c>
      <c r="E96" s="8">
        <v>5</v>
      </c>
      <c r="F96" s="8">
        <v>0</v>
      </c>
      <c r="G96" t="s">
        <v>187</v>
      </c>
      <c r="H96" t="s">
        <v>137</v>
      </c>
    </row>
    <row r="97" spans="1:9">
      <c r="A97" s="64" t="s">
        <v>186</v>
      </c>
      <c r="B97" s="64" t="s">
        <v>138</v>
      </c>
      <c r="C97" s="64" t="s">
        <v>386</v>
      </c>
      <c r="D97" s="8">
        <v>20</v>
      </c>
      <c r="E97" s="8">
        <v>20</v>
      </c>
      <c r="F97" s="8">
        <v>-8.6180000000000003</v>
      </c>
      <c r="G97" t="s">
        <v>187</v>
      </c>
      <c r="H97" t="s">
        <v>139</v>
      </c>
    </row>
    <row r="98" spans="1:9">
      <c r="A98" s="64" t="s">
        <v>186</v>
      </c>
      <c r="B98" s="64" t="s">
        <v>140</v>
      </c>
      <c r="C98" s="64" t="s">
        <v>386</v>
      </c>
      <c r="D98" s="8">
        <v>8</v>
      </c>
      <c r="E98" s="8">
        <v>8</v>
      </c>
      <c r="F98" s="8">
        <v>-3.1020000000000003</v>
      </c>
      <c r="G98" t="s">
        <v>187</v>
      </c>
      <c r="H98" t="s">
        <v>191</v>
      </c>
    </row>
    <row r="99" spans="1:9">
      <c r="A99" s="64" t="s">
        <v>186</v>
      </c>
      <c r="B99" s="64" t="s">
        <v>192</v>
      </c>
      <c r="C99" s="64" t="s">
        <v>386</v>
      </c>
      <c r="D99" s="8">
        <v>0</v>
      </c>
      <c r="E99" s="8">
        <v>14.151999999999999</v>
      </c>
      <c r="F99" s="8">
        <v>-14.151999999999999</v>
      </c>
      <c r="G99" t="s">
        <v>187</v>
      </c>
      <c r="H99" t="s">
        <v>193</v>
      </c>
    </row>
    <row r="100" spans="1:9">
      <c r="A100" s="64" t="s">
        <v>186</v>
      </c>
      <c r="B100" s="64" t="s">
        <v>118</v>
      </c>
      <c r="C100" s="64" t="s">
        <v>386</v>
      </c>
      <c r="D100" s="8">
        <v>0</v>
      </c>
      <c r="E100" s="8">
        <v>20</v>
      </c>
      <c r="F100" s="8">
        <v>-15.98</v>
      </c>
      <c r="G100" t="s">
        <v>187</v>
      </c>
      <c r="H100" t="s">
        <v>119</v>
      </c>
    </row>
    <row r="101" spans="1:9">
      <c r="A101" s="64" t="s">
        <v>186</v>
      </c>
      <c r="B101" s="64" t="s">
        <v>194</v>
      </c>
      <c r="C101" s="64" t="s">
        <v>386</v>
      </c>
      <c r="D101" s="8">
        <v>0</v>
      </c>
      <c r="E101" s="8">
        <v>3</v>
      </c>
      <c r="F101" s="8">
        <v>-2.2999999999999998</v>
      </c>
      <c r="G101" t="s">
        <v>187</v>
      </c>
      <c r="H101" t="s">
        <v>195</v>
      </c>
    </row>
    <row r="102" spans="1:9">
      <c r="A102" s="64" t="s">
        <v>186</v>
      </c>
      <c r="B102" s="64" t="s">
        <v>120</v>
      </c>
      <c r="C102" s="64" t="s">
        <v>386</v>
      </c>
      <c r="D102" s="8">
        <v>50</v>
      </c>
      <c r="E102" s="8">
        <v>42</v>
      </c>
      <c r="F102" s="8">
        <v>-18.84376</v>
      </c>
      <c r="G102" t="s">
        <v>187</v>
      </c>
      <c r="H102" t="s">
        <v>121</v>
      </c>
    </row>
    <row r="103" spans="1:9">
      <c r="A103" s="64" t="s">
        <v>186</v>
      </c>
      <c r="B103" s="64" t="s">
        <v>160</v>
      </c>
      <c r="C103" s="64" t="s">
        <v>386</v>
      </c>
      <c r="D103" s="8">
        <v>25</v>
      </c>
      <c r="E103" s="8">
        <v>25</v>
      </c>
      <c r="F103" s="8">
        <v>-14.16</v>
      </c>
      <c r="G103" t="s">
        <v>187</v>
      </c>
      <c r="H103" t="s">
        <v>161</v>
      </c>
    </row>
    <row r="104" spans="1:9">
      <c r="A104" s="64" t="s">
        <v>186</v>
      </c>
      <c r="B104" s="64" t="s">
        <v>122</v>
      </c>
      <c r="C104" s="64" t="s">
        <v>386</v>
      </c>
      <c r="D104" s="8">
        <v>0</v>
      </c>
      <c r="E104" s="8">
        <v>0</v>
      </c>
      <c r="F104" s="8">
        <v>-0.183</v>
      </c>
      <c r="G104" t="s">
        <v>187</v>
      </c>
      <c r="H104" t="s">
        <v>123</v>
      </c>
    </row>
    <row r="105" spans="1:9">
      <c r="A105" s="64" t="s">
        <v>186</v>
      </c>
      <c r="B105" s="64" t="s">
        <v>111</v>
      </c>
      <c r="C105" s="64" t="s">
        <v>386</v>
      </c>
      <c r="D105" s="8">
        <v>12</v>
      </c>
      <c r="E105" s="8">
        <v>9.9480000000000004</v>
      </c>
      <c r="F105" s="8">
        <v>-8.0419999999999998</v>
      </c>
      <c r="G105" t="s">
        <v>187</v>
      </c>
      <c r="H105" t="s">
        <v>113</v>
      </c>
    </row>
    <row r="106" spans="1:9">
      <c r="A106" s="64" t="s">
        <v>186</v>
      </c>
      <c r="B106" s="64" t="s">
        <v>125</v>
      </c>
      <c r="C106" s="64" t="s">
        <v>386</v>
      </c>
      <c r="D106" s="8">
        <v>30</v>
      </c>
      <c r="E106" s="8">
        <v>30</v>
      </c>
      <c r="F106" s="8">
        <v>0</v>
      </c>
      <c r="G106" t="s">
        <v>187</v>
      </c>
      <c r="H106" t="s">
        <v>126</v>
      </c>
    </row>
    <row r="107" spans="1:9">
      <c r="A107" s="64" t="s">
        <v>196</v>
      </c>
      <c r="B107" s="64" t="s">
        <v>115</v>
      </c>
      <c r="C107" s="64" t="s">
        <v>402</v>
      </c>
      <c r="D107" s="8">
        <v>15</v>
      </c>
      <c r="E107" s="8">
        <v>15</v>
      </c>
      <c r="F107" s="8">
        <v>14.85</v>
      </c>
      <c r="G107" t="s">
        <v>197</v>
      </c>
      <c r="H107" t="s">
        <v>198</v>
      </c>
      <c r="I107" t="s">
        <v>199</v>
      </c>
    </row>
    <row r="108" spans="1:9">
      <c r="A108" s="64" t="s">
        <v>196</v>
      </c>
      <c r="B108" s="64" t="s">
        <v>115</v>
      </c>
      <c r="C108" s="64" t="s">
        <v>403</v>
      </c>
      <c r="D108" s="8">
        <v>2</v>
      </c>
      <c r="E108" s="8">
        <v>2</v>
      </c>
      <c r="F108" s="8">
        <v>0.04</v>
      </c>
      <c r="G108" t="s">
        <v>197</v>
      </c>
      <c r="H108" t="s">
        <v>198</v>
      </c>
      <c r="I108" t="s">
        <v>200</v>
      </c>
    </row>
    <row r="109" spans="1:9">
      <c r="A109" s="64" t="s">
        <v>196</v>
      </c>
      <c r="B109" s="64" t="s">
        <v>115</v>
      </c>
      <c r="C109" s="64" t="s">
        <v>404</v>
      </c>
      <c r="D109" s="8">
        <v>1</v>
      </c>
      <c r="E109" s="8">
        <v>1</v>
      </c>
      <c r="F109" s="8">
        <v>0.5</v>
      </c>
      <c r="G109" t="s">
        <v>197</v>
      </c>
      <c r="H109" t="s">
        <v>198</v>
      </c>
      <c r="I109" t="s">
        <v>201</v>
      </c>
    </row>
    <row r="110" spans="1:9">
      <c r="A110" s="64" t="s">
        <v>196</v>
      </c>
      <c r="B110" s="64" t="s">
        <v>189</v>
      </c>
      <c r="C110" s="64" t="s">
        <v>403</v>
      </c>
      <c r="D110" s="8">
        <v>2</v>
      </c>
      <c r="E110" s="8">
        <v>2</v>
      </c>
      <c r="F110" s="8">
        <v>2.95</v>
      </c>
      <c r="G110" t="s">
        <v>197</v>
      </c>
      <c r="H110" t="s">
        <v>202</v>
      </c>
      <c r="I110" t="s">
        <v>200</v>
      </c>
    </row>
    <row r="111" spans="1:9">
      <c r="A111" s="64" t="s">
        <v>196</v>
      </c>
      <c r="B111" s="64" t="s">
        <v>136</v>
      </c>
      <c r="C111" s="64" t="s">
        <v>403</v>
      </c>
      <c r="D111" s="8">
        <v>6</v>
      </c>
      <c r="E111" s="8">
        <v>16</v>
      </c>
      <c r="F111" s="8">
        <v>-10.082000000000001</v>
      </c>
      <c r="G111" t="s">
        <v>197</v>
      </c>
      <c r="H111" t="s">
        <v>137</v>
      </c>
      <c r="I111" t="s">
        <v>200</v>
      </c>
    </row>
    <row r="112" spans="1:9">
      <c r="A112" s="64" t="s">
        <v>196</v>
      </c>
      <c r="B112" s="64" t="s">
        <v>136</v>
      </c>
      <c r="C112" s="64" t="s">
        <v>405</v>
      </c>
      <c r="D112" s="8">
        <v>2</v>
      </c>
      <c r="E112" s="8">
        <v>2</v>
      </c>
      <c r="F112" s="8">
        <v>0</v>
      </c>
      <c r="G112" t="s">
        <v>197</v>
      </c>
      <c r="H112" t="s">
        <v>137</v>
      </c>
      <c r="I112" t="s">
        <v>203</v>
      </c>
    </row>
    <row r="113" spans="1:9">
      <c r="A113" s="64" t="s">
        <v>196</v>
      </c>
      <c r="B113" s="64" t="s">
        <v>192</v>
      </c>
      <c r="C113" s="64" t="s">
        <v>402</v>
      </c>
      <c r="D113" s="8">
        <v>0</v>
      </c>
      <c r="E113" s="8">
        <v>0.77700000000000002</v>
      </c>
      <c r="F113" s="8">
        <v>-0.77700000000000002</v>
      </c>
      <c r="G113" t="s">
        <v>197</v>
      </c>
      <c r="H113" t="s">
        <v>193</v>
      </c>
      <c r="I113" t="s">
        <v>199</v>
      </c>
    </row>
    <row r="114" spans="1:9">
      <c r="A114" s="64" t="s">
        <v>196</v>
      </c>
      <c r="B114" s="64" t="s">
        <v>184</v>
      </c>
      <c r="C114" s="64" t="s">
        <v>406</v>
      </c>
      <c r="D114" s="8">
        <v>70</v>
      </c>
      <c r="E114" s="8">
        <v>70</v>
      </c>
      <c r="F114" s="8">
        <v>-59.57</v>
      </c>
      <c r="G114" t="s">
        <v>197</v>
      </c>
      <c r="H114" t="s">
        <v>185</v>
      </c>
      <c r="I114" t="s">
        <v>204</v>
      </c>
    </row>
    <row r="115" spans="1:9">
      <c r="A115" s="64" t="s">
        <v>196</v>
      </c>
      <c r="B115" s="64" t="s">
        <v>118</v>
      </c>
      <c r="C115" s="64" t="s">
        <v>403</v>
      </c>
      <c r="D115" s="8">
        <v>0</v>
      </c>
      <c r="E115" s="8">
        <v>5</v>
      </c>
      <c r="F115" s="8">
        <v>-5</v>
      </c>
      <c r="G115" t="s">
        <v>197</v>
      </c>
      <c r="H115" t="s">
        <v>119</v>
      </c>
      <c r="I115" t="s">
        <v>200</v>
      </c>
    </row>
    <row r="116" spans="1:9">
      <c r="A116" s="64" t="s">
        <v>196</v>
      </c>
      <c r="B116" s="64" t="s">
        <v>194</v>
      </c>
      <c r="C116" s="64" t="s">
        <v>403</v>
      </c>
      <c r="D116" s="8">
        <v>0</v>
      </c>
      <c r="E116" s="8">
        <v>4.5</v>
      </c>
      <c r="F116" s="8">
        <v>-1.8149999999999999</v>
      </c>
      <c r="G116" t="s">
        <v>197</v>
      </c>
      <c r="H116" t="s">
        <v>195</v>
      </c>
      <c r="I116" t="s">
        <v>200</v>
      </c>
    </row>
    <row r="117" spans="1:9">
      <c r="A117" s="64" t="s">
        <v>196</v>
      </c>
      <c r="B117" s="64" t="s">
        <v>120</v>
      </c>
      <c r="C117" s="64" t="s">
        <v>402</v>
      </c>
      <c r="D117" s="8">
        <v>6</v>
      </c>
      <c r="E117" s="8">
        <v>6</v>
      </c>
      <c r="F117" s="8">
        <v>-4.6589999999999998</v>
      </c>
      <c r="G117" t="s">
        <v>197</v>
      </c>
      <c r="H117" t="s">
        <v>121</v>
      </c>
      <c r="I117" t="s">
        <v>199</v>
      </c>
    </row>
    <row r="118" spans="1:9">
      <c r="A118" s="64" t="s">
        <v>196</v>
      </c>
      <c r="B118" s="64" t="s">
        <v>120</v>
      </c>
      <c r="C118" s="64" t="s">
        <v>403</v>
      </c>
      <c r="D118" s="8">
        <v>50</v>
      </c>
      <c r="E118" s="8">
        <v>63.5</v>
      </c>
      <c r="F118" s="8">
        <v>-15.327999999999999</v>
      </c>
      <c r="G118" t="s">
        <v>197</v>
      </c>
      <c r="H118" t="s">
        <v>121</v>
      </c>
      <c r="I118" t="s">
        <v>200</v>
      </c>
    </row>
    <row r="119" spans="1:9">
      <c r="A119" s="64" t="s">
        <v>196</v>
      </c>
      <c r="B119" s="64" t="s">
        <v>120</v>
      </c>
      <c r="C119" s="64" t="s">
        <v>407</v>
      </c>
      <c r="D119" s="8">
        <v>30</v>
      </c>
      <c r="E119" s="8">
        <v>30</v>
      </c>
      <c r="F119" s="8">
        <v>0</v>
      </c>
      <c r="G119" t="s">
        <v>197</v>
      </c>
      <c r="H119" t="s">
        <v>121</v>
      </c>
      <c r="I119" t="s">
        <v>205</v>
      </c>
    </row>
    <row r="120" spans="1:9">
      <c r="A120" s="64" t="s">
        <v>196</v>
      </c>
      <c r="B120" s="64" t="s">
        <v>122</v>
      </c>
      <c r="C120" s="64" t="s">
        <v>403</v>
      </c>
      <c r="D120" s="8">
        <v>2</v>
      </c>
      <c r="E120" s="8">
        <v>2</v>
      </c>
      <c r="F120" s="8">
        <v>-1.278</v>
      </c>
      <c r="G120" t="s">
        <v>197</v>
      </c>
      <c r="H120" t="s">
        <v>123</v>
      </c>
      <c r="I120" t="s">
        <v>200</v>
      </c>
    </row>
    <row r="121" spans="1:9">
      <c r="A121" s="64" t="s">
        <v>196</v>
      </c>
      <c r="B121" s="64" t="s">
        <v>111</v>
      </c>
      <c r="C121" s="64" t="s">
        <v>402</v>
      </c>
      <c r="D121" s="8">
        <v>10</v>
      </c>
      <c r="E121" s="8">
        <v>9.2230000000000008</v>
      </c>
      <c r="F121" s="8">
        <v>-7.5</v>
      </c>
      <c r="G121" t="s">
        <v>197</v>
      </c>
      <c r="H121" t="s">
        <v>113</v>
      </c>
      <c r="I121" t="s">
        <v>199</v>
      </c>
    </row>
    <row r="122" spans="1:9">
      <c r="A122" s="64" t="s">
        <v>196</v>
      </c>
      <c r="B122" s="64" t="s">
        <v>111</v>
      </c>
      <c r="C122" s="64" t="s">
        <v>403</v>
      </c>
      <c r="D122" s="8">
        <v>50</v>
      </c>
      <c r="E122" s="8">
        <v>50</v>
      </c>
      <c r="F122" s="8">
        <v>-24.3764</v>
      </c>
      <c r="G122" t="s">
        <v>197</v>
      </c>
      <c r="H122" t="s">
        <v>113</v>
      </c>
      <c r="I122" t="s">
        <v>200</v>
      </c>
    </row>
    <row r="123" spans="1:9">
      <c r="A123" s="64" t="s">
        <v>196</v>
      </c>
      <c r="B123" s="64" t="s">
        <v>206</v>
      </c>
      <c r="C123" s="64" t="s">
        <v>403</v>
      </c>
      <c r="D123" s="8">
        <v>30</v>
      </c>
      <c r="E123" s="8">
        <v>30</v>
      </c>
      <c r="F123" s="8">
        <v>-5.7480000000000002</v>
      </c>
      <c r="G123" t="s">
        <v>197</v>
      </c>
      <c r="H123" t="s">
        <v>207</v>
      </c>
      <c r="I123" t="s">
        <v>200</v>
      </c>
    </row>
    <row r="124" spans="1:9">
      <c r="A124" s="64" t="s">
        <v>196</v>
      </c>
      <c r="B124" s="64" t="s">
        <v>127</v>
      </c>
      <c r="C124" s="64" t="s">
        <v>408</v>
      </c>
      <c r="D124" s="8">
        <v>4</v>
      </c>
      <c r="E124" s="8">
        <v>4</v>
      </c>
      <c r="F124" s="8">
        <v>0</v>
      </c>
      <c r="G124" t="s">
        <v>197</v>
      </c>
      <c r="H124" t="s">
        <v>128</v>
      </c>
      <c r="I124" t="s">
        <v>209</v>
      </c>
    </row>
    <row r="125" spans="1:9">
      <c r="A125" s="64" t="s">
        <v>210</v>
      </c>
      <c r="B125" s="64" t="s">
        <v>125</v>
      </c>
      <c r="C125" s="64" t="s">
        <v>409</v>
      </c>
      <c r="D125" s="8">
        <v>1500</v>
      </c>
      <c r="E125" s="8">
        <v>1500</v>
      </c>
      <c r="F125" s="8">
        <v>-1</v>
      </c>
      <c r="G125" t="s">
        <v>211</v>
      </c>
      <c r="H125" t="s">
        <v>126</v>
      </c>
      <c r="I125" t="s">
        <v>212</v>
      </c>
    </row>
    <row r="126" spans="1:9">
      <c r="A126" s="64" t="s">
        <v>213</v>
      </c>
      <c r="B126" s="64" t="s">
        <v>214</v>
      </c>
      <c r="C126" s="64" t="s">
        <v>386</v>
      </c>
      <c r="D126" s="8">
        <v>0</v>
      </c>
      <c r="E126" s="8">
        <v>245.48500000000001</v>
      </c>
      <c r="F126" s="8">
        <v>0</v>
      </c>
      <c r="G126" t="s">
        <v>215</v>
      </c>
      <c r="H126" t="s">
        <v>216</v>
      </c>
    </row>
    <row r="127" spans="1:9">
      <c r="A127" s="64" t="s">
        <v>213</v>
      </c>
      <c r="B127" s="64" t="s">
        <v>214</v>
      </c>
      <c r="C127" s="64" t="s">
        <v>386</v>
      </c>
      <c r="D127" s="8">
        <v>0</v>
      </c>
      <c r="E127" s="8">
        <v>0</v>
      </c>
      <c r="F127" s="8">
        <v>245.48531</v>
      </c>
      <c r="G127" t="s">
        <v>215</v>
      </c>
      <c r="H127" t="s">
        <v>217</v>
      </c>
    </row>
    <row r="128" spans="1:9">
      <c r="A128" s="64" t="s">
        <v>213</v>
      </c>
      <c r="B128" s="64" t="s">
        <v>125</v>
      </c>
      <c r="C128" s="64" t="s">
        <v>386</v>
      </c>
      <c r="D128" s="8">
        <v>0</v>
      </c>
      <c r="E128" s="8">
        <v>50</v>
      </c>
      <c r="F128" s="8">
        <v>0</v>
      </c>
      <c r="G128" t="s">
        <v>215</v>
      </c>
      <c r="H128" t="s">
        <v>126</v>
      </c>
    </row>
    <row r="129" spans="1:9">
      <c r="A129" s="64" t="s">
        <v>213</v>
      </c>
      <c r="B129" s="64" t="s">
        <v>147</v>
      </c>
      <c r="C129" s="64" t="s">
        <v>386</v>
      </c>
      <c r="D129" s="8">
        <v>300</v>
      </c>
      <c r="E129" s="8">
        <v>300</v>
      </c>
      <c r="F129" s="8">
        <v>-7.2</v>
      </c>
      <c r="G129" t="s">
        <v>215</v>
      </c>
      <c r="H129" t="s">
        <v>218</v>
      </c>
    </row>
    <row r="130" spans="1:9">
      <c r="A130" s="64" t="s">
        <v>213</v>
      </c>
      <c r="B130" s="64" t="s">
        <v>147</v>
      </c>
      <c r="C130" s="64" t="s">
        <v>410</v>
      </c>
      <c r="D130" s="8">
        <v>250</v>
      </c>
      <c r="E130" s="8">
        <v>250</v>
      </c>
      <c r="F130" s="8">
        <v>-70.62</v>
      </c>
      <c r="G130" t="s">
        <v>215</v>
      </c>
      <c r="H130" t="s">
        <v>148</v>
      </c>
      <c r="I130" t="s">
        <v>219</v>
      </c>
    </row>
    <row r="131" spans="1:9">
      <c r="A131" s="64" t="s">
        <v>213</v>
      </c>
      <c r="B131" s="64" t="s">
        <v>147</v>
      </c>
      <c r="C131" s="64" t="s">
        <v>411</v>
      </c>
      <c r="D131" s="8">
        <v>0</v>
      </c>
      <c r="E131" s="8">
        <v>0</v>
      </c>
      <c r="F131" s="8">
        <v>-288.161</v>
      </c>
      <c r="G131" t="s">
        <v>215</v>
      </c>
      <c r="H131" t="s">
        <v>220</v>
      </c>
      <c r="I131" t="s">
        <v>221</v>
      </c>
    </row>
    <row r="132" spans="1:9">
      <c r="A132" s="64" t="s">
        <v>222</v>
      </c>
      <c r="B132" s="64" t="s">
        <v>223</v>
      </c>
      <c r="C132" s="64" t="s">
        <v>386</v>
      </c>
      <c r="D132" s="8">
        <v>0</v>
      </c>
      <c r="E132" s="8">
        <v>10</v>
      </c>
      <c r="F132" s="8">
        <v>-10</v>
      </c>
      <c r="G132" t="s">
        <v>224</v>
      </c>
      <c r="H132" t="s">
        <v>225</v>
      </c>
    </row>
    <row r="133" spans="1:9">
      <c r="A133" s="64" t="s">
        <v>226</v>
      </c>
      <c r="B133" s="64" t="s">
        <v>192</v>
      </c>
      <c r="C133" s="64" t="s">
        <v>386</v>
      </c>
      <c r="D133" s="8">
        <v>0</v>
      </c>
      <c r="E133" s="8">
        <v>4.5990000000000002</v>
      </c>
      <c r="F133" s="8">
        <v>-4.5990000000000002</v>
      </c>
      <c r="G133" t="s">
        <v>227</v>
      </c>
      <c r="H133" t="s">
        <v>193</v>
      </c>
    </row>
    <row r="134" spans="1:9">
      <c r="A134" s="64" t="s">
        <v>226</v>
      </c>
      <c r="B134" s="64" t="s">
        <v>111</v>
      </c>
      <c r="C134" s="64" t="s">
        <v>386</v>
      </c>
      <c r="D134" s="8">
        <v>5</v>
      </c>
      <c r="E134" s="8">
        <v>0.40100000000000002</v>
      </c>
      <c r="F134" s="8">
        <v>0</v>
      </c>
      <c r="G134" t="s">
        <v>227</v>
      </c>
      <c r="H134" t="s">
        <v>113</v>
      </c>
    </row>
    <row r="135" spans="1:9">
      <c r="A135" s="64" t="s">
        <v>226</v>
      </c>
      <c r="B135" s="64" t="s">
        <v>125</v>
      </c>
      <c r="C135" s="64" t="s">
        <v>386</v>
      </c>
      <c r="D135" s="8">
        <v>20</v>
      </c>
      <c r="E135" s="8">
        <v>20</v>
      </c>
      <c r="F135" s="8">
        <v>0</v>
      </c>
      <c r="G135" t="s">
        <v>227</v>
      </c>
      <c r="H135" t="s">
        <v>126</v>
      </c>
    </row>
    <row r="136" spans="1:9">
      <c r="A136" s="64" t="s">
        <v>228</v>
      </c>
      <c r="B136" s="64" t="s">
        <v>120</v>
      </c>
      <c r="C136" s="64" t="s">
        <v>386</v>
      </c>
      <c r="D136" s="8">
        <v>100</v>
      </c>
      <c r="E136" s="8">
        <v>100</v>
      </c>
      <c r="F136" s="8">
        <v>-40.101999999999997</v>
      </c>
      <c r="G136" t="s">
        <v>229</v>
      </c>
      <c r="H136" t="s">
        <v>121</v>
      </c>
    </row>
    <row r="137" spans="1:9">
      <c r="A137" s="64" t="s">
        <v>228</v>
      </c>
      <c r="B137" s="64" t="s">
        <v>230</v>
      </c>
      <c r="C137" s="64" t="s">
        <v>386</v>
      </c>
      <c r="D137" s="8">
        <v>20</v>
      </c>
      <c r="E137" s="8">
        <v>20</v>
      </c>
      <c r="F137" s="8">
        <v>-13</v>
      </c>
      <c r="G137" t="s">
        <v>229</v>
      </c>
      <c r="H137" t="s">
        <v>231</v>
      </c>
    </row>
    <row r="138" spans="1:9">
      <c r="A138" s="64" t="s">
        <v>232</v>
      </c>
      <c r="B138" s="64" t="s">
        <v>155</v>
      </c>
      <c r="C138" s="64" t="s">
        <v>386</v>
      </c>
      <c r="D138" s="8">
        <v>30</v>
      </c>
      <c r="E138" s="8">
        <v>30</v>
      </c>
      <c r="F138" s="8">
        <v>0</v>
      </c>
      <c r="G138" t="s">
        <v>233</v>
      </c>
      <c r="H138" t="s">
        <v>234</v>
      </c>
    </row>
    <row r="139" spans="1:9">
      <c r="A139" s="64" t="s">
        <v>232</v>
      </c>
      <c r="B139" s="64" t="s">
        <v>120</v>
      </c>
      <c r="C139" s="64" t="s">
        <v>386</v>
      </c>
      <c r="D139" s="8">
        <v>30</v>
      </c>
      <c r="E139" s="8">
        <v>30</v>
      </c>
      <c r="F139" s="8">
        <v>-9.5357000000000003</v>
      </c>
      <c r="G139" t="s">
        <v>233</v>
      </c>
      <c r="H139" t="s">
        <v>121</v>
      </c>
    </row>
    <row r="140" spans="1:9">
      <c r="A140" s="64" t="s">
        <v>232</v>
      </c>
      <c r="B140" s="64" t="s">
        <v>122</v>
      </c>
      <c r="C140" s="64" t="s">
        <v>386</v>
      </c>
      <c r="D140" s="8">
        <v>1</v>
      </c>
      <c r="E140" s="8">
        <v>1</v>
      </c>
      <c r="F140" s="8">
        <v>-0.74199999999999999</v>
      </c>
      <c r="G140" t="s">
        <v>233</v>
      </c>
      <c r="H140" t="s">
        <v>123</v>
      </c>
    </row>
    <row r="141" spans="1:9">
      <c r="A141" s="64" t="s">
        <v>232</v>
      </c>
      <c r="B141" s="64" t="s">
        <v>111</v>
      </c>
      <c r="C141" s="64" t="s">
        <v>386</v>
      </c>
      <c r="D141" s="8">
        <v>150</v>
      </c>
      <c r="E141" s="8">
        <v>150</v>
      </c>
      <c r="F141" s="8">
        <v>-1.6339999999999999</v>
      </c>
      <c r="G141" t="s">
        <v>233</v>
      </c>
      <c r="H141" t="s">
        <v>113</v>
      </c>
    </row>
    <row r="142" spans="1:9">
      <c r="A142" s="64" t="s">
        <v>232</v>
      </c>
      <c r="B142" s="64" t="s">
        <v>125</v>
      </c>
      <c r="C142" s="64" t="s">
        <v>386</v>
      </c>
      <c r="D142" s="8">
        <v>150</v>
      </c>
      <c r="E142" s="8">
        <v>150</v>
      </c>
      <c r="F142" s="8">
        <v>0</v>
      </c>
      <c r="G142" t="s">
        <v>233</v>
      </c>
      <c r="H142" t="s">
        <v>126</v>
      </c>
    </row>
    <row r="143" spans="1:9">
      <c r="A143" s="64" t="s">
        <v>232</v>
      </c>
      <c r="B143" s="64" t="s">
        <v>147</v>
      </c>
      <c r="C143" s="64" t="s">
        <v>412</v>
      </c>
      <c r="D143" s="8">
        <v>0</v>
      </c>
      <c r="E143" s="8">
        <v>100</v>
      </c>
      <c r="F143" s="8">
        <v>-94.1541</v>
      </c>
      <c r="G143" t="s">
        <v>233</v>
      </c>
      <c r="H143" t="s">
        <v>148</v>
      </c>
      <c r="I143" t="s">
        <v>235</v>
      </c>
    </row>
    <row r="144" spans="1:9">
      <c r="A144" s="64" t="s">
        <v>236</v>
      </c>
      <c r="B144" s="64" t="s">
        <v>115</v>
      </c>
      <c r="C144" s="64" t="s">
        <v>386</v>
      </c>
      <c r="D144" s="8">
        <v>10</v>
      </c>
      <c r="E144" s="8">
        <v>10</v>
      </c>
      <c r="F144" s="8">
        <v>10.327</v>
      </c>
      <c r="G144" t="s">
        <v>237</v>
      </c>
      <c r="H144" t="s">
        <v>198</v>
      </c>
    </row>
    <row r="145" spans="1:9">
      <c r="A145" s="64" t="s">
        <v>236</v>
      </c>
      <c r="B145" s="64" t="s">
        <v>155</v>
      </c>
      <c r="C145" s="64" t="s">
        <v>386</v>
      </c>
      <c r="D145" s="8">
        <v>3</v>
      </c>
      <c r="E145" s="8">
        <v>3</v>
      </c>
      <c r="F145" s="8">
        <v>1.1000000000000001</v>
      </c>
      <c r="G145" t="s">
        <v>237</v>
      </c>
      <c r="H145" t="s">
        <v>234</v>
      </c>
    </row>
    <row r="146" spans="1:9">
      <c r="A146" s="64" t="s">
        <v>236</v>
      </c>
      <c r="B146" s="64" t="s">
        <v>238</v>
      </c>
      <c r="C146" s="64" t="s">
        <v>386</v>
      </c>
      <c r="D146" s="8">
        <v>1</v>
      </c>
      <c r="E146" s="8">
        <v>1</v>
      </c>
      <c r="F146" s="8">
        <v>0.36299999999999999</v>
      </c>
      <c r="G146" t="s">
        <v>237</v>
      </c>
      <c r="H146" t="s">
        <v>239</v>
      </c>
    </row>
    <row r="147" spans="1:9">
      <c r="A147" s="64" t="s">
        <v>236</v>
      </c>
      <c r="B147" s="64" t="s">
        <v>136</v>
      </c>
      <c r="C147" s="64" t="s">
        <v>386</v>
      </c>
      <c r="D147" s="8">
        <v>40</v>
      </c>
      <c r="E147" s="8">
        <v>40</v>
      </c>
      <c r="F147" s="8">
        <v>-22.2</v>
      </c>
      <c r="G147" t="s">
        <v>237</v>
      </c>
      <c r="H147" t="s">
        <v>137</v>
      </c>
    </row>
    <row r="148" spans="1:9">
      <c r="A148" s="64" t="s">
        <v>236</v>
      </c>
      <c r="B148" s="64" t="s">
        <v>120</v>
      </c>
      <c r="C148" s="64" t="s">
        <v>386</v>
      </c>
      <c r="D148" s="8">
        <v>50</v>
      </c>
      <c r="E148" s="8">
        <v>50</v>
      </c>
      <c r="F148" s="8">
        <v>-10.571999999999999</v>
      </c>
      <c r="G148" t="s">
        <v>237</v>
      </c>
      <c r="H148" t="s">
        <v>121</v>
      </c>
    </row>
    <row r="149" spans="1:9">
      <c r="A149" s="64" t="s">
        <v>236</v>
      </c>
      <c r="B149" s="64" t="s">
        <v>240</v>
      </c>
      <c r="C149" s="64" t="s">
        <v>386</v>
      </c>
      <c r="D149" s="8">
        <v>10</v>
      </c>
      <c r="E149" s="8">
        <v>10</v>
      </c>
      <c r="F149" s="8">
        <v>-6.9619999999999997</v>
      </c>
      <c r="G149" t="s">
        <v>237</v>
      </c>
      <c r="H149" t="s">
        <v>241</v>
      </c>
    </row>
    <row r="150" spans="1:9">
      <c r="A150" s="64" t="s">
        <v>236</v>
      </c>
      <c r="B150" s="64" t="s">
        <v>242</v>
      </c>
      <c r="C150" s="64" t="s">
        <v>386</v>
      </c>
      <c r="D150" s="8">
        <v>50</v>
      </c>
      <c r="E150" s="8">
        <v>50</v>
      </c>
      <c r="F150" s="8">
        <v>-38.790999999999997</v>
      </c>
      <c r="G150" t="s">
        <v>237</v>
      </c>
      <c r="H150" t="s">
        <v>243</v>
      </c>
    </row>
    <row r="151" spans="1:9">
      <c r="A151" s="64" t="s">
        <v>236</v>
      </c>
      <c r="B151" s="64" t="s">
        <v>160</v>
      </c>
      <c r="C151" s="64" t="s">
        <v>386</v>
      </c>
      <c r="D151" s="8">
        <v>20</v>
      </c>
      <c r="E151" s="8">
        <v>20</v>
      </c>
      <c r="F151" s="8">
        <v>-17.82</v>
      </c>
      <c r="G151" t="s">
        <v>237</v>
      </c>
      <c r="H151" t="s">
        <v>161</v>
      </c>
    </row>
    <row r="152" spans="1:9">
      <c r="A152" s="64" t="s">
        <v>236</v>
      </c>
      <c r="B152" s="64" t="s">
        <v>122</v>
      </c>
      <c r="C152" s="64" t="s">
        <v>386</v>
      </c>
      <c r="D152" s="8">
        <v>0</v>
      </c>
      <c r="E152" s="8">
        <v>1</v>
      </c>
      <c r="F152" s="8">
        <v>-3.3000000000000002E-2</v>
      </c>
      <c r="G152" t="s">
        <v>237</v>
      </c>
      <c r="H152" t="s">
        <v>123</v>
      </c>
    </row>
    <row r="153" spans="1:9">
      <c r="A153" s="64" t="s">
        <v>236</v>
      </c>
      <c r="B153" s="64" t="s">
        <v>111</v>
      </c>
      <c r="C153" s="64" t="s">
        <v>386</v>
      </c>
      <c r="D153" s="8">
        <v>10</v>
      </c>
      <c r="E153" s="8">
        <v>10</v>
      </c>
      <c r="F153" s="8">
        <v>-1.071</v>
      </c>
      <c r="G153" t="s">
        <v>237</v>
      </c>
      <c r="H153" t="s">
        <v>113</v>
      </c>
    </row>
    <row r="154" spans="1:9">
      <c r="A154" s="64" t="s">
        <v>236</v>
      </c>
      <c r="B154" s="64" t="s">
        <v>125</v>
      </c>
      <c r="C154" s="64" t="s">
        <v>386</v>
      </c>
      <c r="D154" s="8">
        <v>150</v>
      </c>
      <c r="E154" s="8">
        <v>150</v>
      </c>
      <c r="F154" s="8">
        <v>0</v>
      </c>
      <c r="G154" t="s">
        <v>237</v>
      </c>
      <c r="H154" t="s">
        <v>126</v>
      </c>
    </row>
    <row r="155" spans="1:9">
      <c r="A155" s="64" t="s">
        <v>236</v>
      </c>
      <c r="B155" s="64" t="s">
        <v>244</v>
      </c>
      <c r="C155" s="64" t="s">
        <v>386</v>
      </c>
      <c r="D155" s="8">
        <v>2</v>
      </c>
      <c r="E155" s="8">
        <v>2</v>
      </c>
      <c r="F155" s="8">
        <v>0</v>
      </c>
      <c r="G155" t="s">
        <v>237</v>
      </c>
      <c r="H155" t="s">
        <v>245</v>
      </c>
    </row>
    <row r="156" spans="1:9">
      <c r="A156" s="64" t="s">
        <v>236</v>
      </c>
      <c r="B156" s="64" t="s">
        <v>127</v>
      </c>
      <c r="C156" s="64" t="s">
        <v>413</v>
      </c>
      <c r="D156" s="8">
        <v>10</v>
      </c>
      <c r="E156" s="8">
        <v>10</v>
      </c>
      <c r="F156" s="8">
        <v>-9.7148000000000003</v>
      </c>
      <c r="G156" t="s">
        <v>237</v>
      </c>
      <c r="H156" t="s">
        <v>128</v>
      </c>
      <c r="I156" t="s">
        <v>246</v>
      </c>
    </row>
    <row r="157" spans="1:9">
      <c r="A157" s="64" t="s">
        <v>236</v>
      </c>
      <c r="B157" s="64" t="s">
        <v>127</v>
      </c>
      <c r="C157" s="64" t="s">
        <v>414</v>
      </c>
      <c r="D157" s="8">
        <v>10</v>
      </c>
      <c r="E157" s="8">
        <v>10</v>
      </c>
      <c r="F157" s="8">
        <v>-5.2</v>
      </c>
      <c r="G157" t="s">
        <v>237</v>
      </c>
      <c r="H157" t="s">
        <v>128</v>
      </c>
      <c r="I157" t="s">
        <v>247</v>
      </c>
    </row>
    <row r="158" spans="1:9">
      <c r="A158" s="64" t="s">
        <v>236</v>
      </c>
      <c r="B158" s="64" t="s">
        <v>127</v>
      </c>
      <c r="C158" s="64" t="s">
        <v>415</v>
      </c>
      <c r="D158" s="8">
        <v>2</v>
      </c>
      <c r="E158" s="8">
        <v>2</v>
      </c>
      <c r="F158" s="8">
        <v>-2</v>
      </c>
      <c r="G158" t="s">
        <v>237</v>
      </c>
      <c r="H158" t="s">
        <v>128</v>
      </c>
      <c r="I158" t="s">
        <v>248</v>
      </c>
    </row>
    <row r="159" spans="1:9">
      <c r="A159" s="64" t="s">
        <v>236</v>
      </c>
      <c r="B159" s="64" t="s">
        <v>127</v>
      </c>
      <c r="C159" s="64" t="s">
        <v>416</v>
      </c>
      <c r="D159" s="8">
        <v>150</v>
      </c>
      <c r="E159" s="8">
        <v>149.71299999999999</v>
      </c>
      <c r="F159" s="8">
        <v>-38</v>
      </c>
      <c r="G159" t="s">
        <v>237</v>
      </c>
      <c r="H159" t="s">
        <v>128</v>
      </c>
      <c r="I159" t="s">
        <v>249</v>
      </c>
    </row>
    <row r="160" spans="1:9">
      <c r="A160" s="64" t="s">
        <v>236</v>
      </c>
      <c r="B160" s="64" t="s">
        <v>250</v>
      </c>
      <c r="C160" s="64" t="s">
        <v>386</v>
      </c>
      <c r="D160" s="8">
        <v>50</v>
      </c>
      <c r="E160" s="8">
        <v>50</v>
      </c>
      <c r="F160" s="8">
        <v>0</v>
      </c>
      <c r="G160" t="s">
        <v>237</v>
      </c>
      <c r="H160" t="s">
        <v>251</v>
      </c>
    </row>
    <row r="161" spans="1:9">
      <c r="A161" s="64" t="s">
        <v>236</v>
      </c>
      <c r="B161" s="64" t="s">
        <v>252</v>
      </c>
      <c r="C161" s="64" t="s">
        <v>386</v>
      </c>
      <c r="D161" s="8">
        <v>85</v>
      </c>
      <c r="E161" s="8">
        <v>85.287000000000006</v>
      </c>
      <c r="F161" s="8">
        <v>-85.287000000000006</v>
      </c>
      <c r="G161" t="s">
        <v>237</v>
      </c>
      <c r="H161" t="s">
        <v>253</v>
      </c>
    </row>
    <row r="162" spans="1:9">
      <c r="A162" s="64" t="s">
        <v>254</v>
      </c>
      <c r="B162" s="64" t="s">
        <v>115</v>
      </c>
      <c r="C162" s="64" t="s">
        <v>386</v>
      </c>
      <c r="D162" s="8">
        <v>40</v>
      </c>
      <c r="E162" s="8">
        <v>40</v>
      </c>
      <c r="F162" s="8">
        <v>42.722999999999999</v>
      </c>
      <c r="G162" t="s">
        <v>255</v>
      </c>
      <c r="H162" t="s">
        <v>198</v>
      </c>
    </row>
    <row r="163" spans="1:9">
      <c r="A163" s="64" t="s">
        <v>254</v>
      </c>
      <c r="B163" s="64" t="s">
        <v>115</v>
      </c>
      <c r="C163" s="64" t="s">
        <v>417</v>
      </c>
      <c r="D163" s="8">
        <v>127</v>
      </c>
      <c r="E163" s="8">
        <v>127</v>
      </c>
      <c r="F163" s="8">
        <v>88.974000000000004</v>
      </c>
      <c r="G163" t="s">
        <v>255</v>
      </c>
      <c r="H163" t="s">
        <v>198</v>
      </c>
      <c r="I163" t="s">
        <v>256</v>
      </c>
    </row>
    <row r="164" spans="1:9">
      <c r="A164" s="64" t="s">
        <v>254</v>
      </c>
      <c r="B164" s="64" t="s">
        <v>115</v>
      </c>
      <c r="C164" s="64" t="s">
        <v>418</v>
      </c>
      <c r="D164" s="8">
        <v>17</v>
      </c>
      <c r="E164" s="8">
        <v>17</v>
      </c>
      <c r="F164" s="8">
        <v>11.744</v>
      </c>
      <c r="G164" t="s">
        <v>255</v>
      </c>
      <c r="H164" t="s">
        <v>198</v>
      </c>
      <c r="I164" t="s">
        <v>257</v>
      </c>
    </row>
    <row r="165" spans="1:9">
      <c r="A165" s="64" t="s">
        <v>254</v>
      </c>
      <c r="B165" s="64" t="s">
        <v>115</v>
      </c>
      <c r="C165" s="64" t="s">
        <v>419</v>
      </c>
      <c r="D165" s="8">
        <v>11</v>
      </c>
      <c r="E165" s="8">
        <v>11</v>
      </c>
      <c r="F165" s="8">
        <v>7.1950000000000003</v>
      </c>
      <c r="G165" t="s">
        <v>255</v>
      </c>
      <c r="H165" t="s">
        <v>198</v>
      </c>
      <c r="I165" t="s">
        <v>258</v>
      </c>
    </row>
    <row r="166" spans="1:9">
      <c r="A166" s="64" t="s">
        <v>254</v>
      </c>
      <c r="B166" s="64" t="s">
        <v>115</v>
      </c>
      <c r="C166" s="64" t="s">
        <v>420</v>
      </c>
      <c r="D166" s="8">
        <v>20</v>
      </c>
      <c r="E166" s="8">
        <v>20</v>
      </c>
      <c r="F166" s="8">
        <v>12.5</v>
      </c>
      <c r="G166" t="s">
        <v>255</v>
      </c>
      <c r="H166" t="s">
        <v>198</v>
      </c>
      <c r="I166" t="s">
        <v>259</v>
      </c>
    </row>
    <row r="167" spans="1:9">
      <c r="A167" s="64" t="s">
        <v>254</v>
      </c>
      <c r="B167" s="64" t="s">
        <v>155</v>
      </c>
      <c r="C167" s="64" t="s">
        <v>386</v>
      </c>
      <c r="D167" s="8">
        <v>1100</v>
      </c>
      <c r="E167" s="8">
        <v>1100</v>
      </c>
      <c r="F167" s="8">
        <v>710.37099999999998</v>
      </c>
      <c r="G167" t="s">
        <v>255</v>
      </c>
      <c r="H167" t="s">
        <v>234</v>
      </c>
    </row>
    <row r="168" spans="1:9">
      <c r="A168" s="64" t="s">
        <v>254</v>
      </c>
      <c r="B168" s="64" t="s">
        <v>118</v>
      </c>
      <c r="C168" s="64" t="s">
        <v>386</v>
      </c>
      <c r="D168" s="8">
        <v>20</v>
      </c>
      <c r="E168" s="8">
        <v>20</v>
      </c>
      <c r="F168" s="8">
        <v>0</v>
      </c>
      <c r="G168" t="s">
        <v>255</v>
      </c>
      <c r="H168" t="s">
        <v>119</v>
      </c>
    </row>
    <row r="169" spans="1:9">
      <c r="A169" s="64" t="s">
        <v>254</v>
      </c>
      <c r="B169" s="64" t="s">
        <v>120</v>
      </c>
      <c r="C169" s="64" t="s">
        <v>386</v>
      </c>
      <c r="D169" s="8">
        <v>25</v>
      </c>
      <c r="E169" s="8">
        <v>25</v>
      </c>
      <c r="F169" s="8">
        <v>-2.1305100000000001</v>
      </c>
      <c r="G169" t="s">
        <v>255</v>
      </c>
      <c r="H169" t="s">
        <v>121</v>
      </c>
    </row>
    <row r="170" spans="1:9">
      <c r="A170" s="64" t="s">
        <v>254</v>
      </c>
      <c r="B170" s="64" t="s">
        <v>240</v>
      </c>
      <c r="C170" s="64" t="s">
        <v>386</v>
      </c>
      <c r="D170" s="8">
        <v>200</v>
      </c>
      <c r="E170" s="8">
        <v>200</v>
      </c>
      <c r="F170" s="8">
        <v>-110.37</v>
      </c>
      <c r="G170" t="s">
        <v>255</v>
      </c>
      <c r="H170" t="s">
        <v>241</v>
      </c>
    </row>
    <row r="171" spans="1:9">
      <c r="A171" s="64" t="s">
        <v>254</v>
      </c>
      <c r="B171" s="64" t="s">
        <v>242</v>
      </c>
      <c r="C171" s="64" t="s">
        <v>386</v>
      </c>
      <c r="D171" s="8">
        <v>0</v>
      </c>
      <c r="E171" s="8">
        <v>0.1</v>
      </c>
      <c r="F171" s="8">
        <v>-0.08</v>
      </c>
      <c r="G171" t="s">
        <v>255</v>
      </c>
      <c r="H171" t="s">
        <v>243</v>
      </c>
    </row>
    <row r="172" spans="1:9">
      <c r="A172" s="64" t="s">
        <v>254</v>
      </c>
      <c r="B172" s="64" t="s">
        <v>160</v>
      </c>
      <c r="C172" s="64" t="s">
        <v>386</v>
      </c>
      <c r="D172" s="8">
        <v>60</v>
      </c>
      <c r="E172" s="8">
        <v>60</v>
      </c>
      <c r="F172" s="8">
        <v>-17.152000000000001</v>
      </c>
      <c r="G172" t="s">
        <v>255</v>
      </c>
      <c r="H172" t="s">
        <v>161</v>
      </c>
    </row>
    <row r="173" spans="1:9">
      <c r="A173" s="64" t="s">
        <v>254</v>
      </c>
      <c r="B173" s="64" t="s">
        <v>122</v>
      </c>
      <c r="C173" s="64" t="s">
        <v>386</v>
      </c>
      <c r="D173" s="8">
        <v>1</v>
      </c>
      <c r="E173" s="8">
        <v>1</v>
      </c>
      <c r="F173" s="8">
        <v>0</v>
      </c>
      <c r="G173" t="s">
        <v>255</v>
      </c>
      <c r="H173" t="s">
        <v>123</v>
      </c>
    </row>
    <row r="174" spans="1:9">
      <c r="A174" s="64" t="s">
        <v>254</v>
      </c>
      <c r="B174" s="64" t="s">
        <v>111</v>
      </c>
      <c r="C174" s="64" t="s">
        <v>386</v>
      </c>
      <c r="D174" s="8">
        <v>15</v>
      </c>
      <c r="E174" s="8">
        <v>15</v>
      </c>
      <c r="F174" s="8">
        <v>-3.5</v>
      </c>
      <c r="G174" t="s">
        <v>255</v>
      </c>
      <c r="H174" t="s">
        <v>113</v>
      </c>
    </row>
    <row r="175" spans="1:9">
      <c r="A175" s="64" t="s">
        <v>254</v>
      </c>
      <c r="B175" s="64" t="s">
        <v>125</v>
      </c>
      <c r="C175" s="64" t="s">
        <v>386</v>
      </c>
      <c r="D175" s="8">
        <v>500</v>
      </c>
      <c r="E175" s="8">
        <v>500</v>
      </c>
      <c r="F175" s="8">
        <v>-155.79024999999999</v>
      </c>
      <c r="G175" t="s">
        <v>255</v>
      </c>
      <c r="H175" t="s">
        <v>126</v>
      </c>
    </row>
    <row r="176" spans="1:9">
      <c r="A176" s="64" t="s">
        <v>254</v>
      </c>
      <c r="B176" s="64" t="s">
        <v>260</v>
      </c>
      <c r="C176" s="64" t="s">
        <v>386</v>
      </c>
      <c r="D176" s="8">
        <v>15</v>
      </c>
      <c r="E176" s="8">
        <v>15</v>
      </c>
      <c r="F176" s="8">
        <v>-13.217000000000001</v>
      </c>
      <c r="G176" t="s">
        <v>255</v>
      </c>
      <c r="H176" t="s">
        <v>261</v>
      </c>
    </row>
    <row r="177" spans="1:9">
      <c r="A177" s="64" t="s">
        <v>262</v>
      </c>
      <c r="B177" s="64" t="s">
        <v>115</v>
      </c>
      <c r="C177" s="64" t="s">
        <v>386</v>
      </c>
      <c r="D177" s="8">
        <v>21</v>
      </c>
      <c r="E177" s="8">
        <v>21</v>
      </c>
      <c r="F177" s="8">
        <v>6.6379999999999999</v>
      </c>
      <c r="G177" t="s">
        <v>263</v>
      </c>
      <c r="H177" t="s">
        <v>198</v>
      </c>
    </row>
    <row r="178" spans="1:9">
      <c r="A178" s="64" t="s">
        <v>262</v>
      </c>
      <c r="B178" s="64" t="s">
        <v>115</v>
      </c>
      <c r="C178" s="64" t="s">
        <v>421</v>
      </c>
      <c r="D178" s="8">
        <v>30</v>
      </c>
      <c r="E178" s="8">
        <v>30</v>
      </c>
      <c r="F178" s="8">
        <v>16.850000000000001</v>
      </c>
      <c r="G178" t="s">
        <v>263</v>
      </c>
      <c r="H178" t="s">
        <v>198</v>
      </c>
      <c r="I178" t="s">
        <v>264</v>
      </c>
    </row>
    <row r="179" spans="1:9">
      <c r="A179" s="64" t="s">
        <v>262</v>
      </c>
      <c r="B179" s="64" t="s">
        <v>265</v>
      </c>
      <c r="C179" s="64" t="s">
        <v>386</v>
      </c>
      <c r="D179" s="8">
        <v>120</v>
      </c>
      <c r="E179" s="8">
        <v>120</v>
      </c>
      <c r="F179" s="8">
        <v>19.0335</v>
      </c>
      <c r="G179" t="s">
        <v>263</v>
      </c>
      <c r="H179" t="s">
        <v>266</v>
      </c>
    </row>
    <row r="180" spans="1:9">
      <c r="A180" s="64" t="s">
        <v>262</v>
      </c>
      <c r="B180" s="64" t="s">
        <v>155</v>
      </c>
      <c r="C180" s="64" t="s">
        <v>386</v>
      </c>
      <c r="D180" s="8">
        <v>51</v>
      </c>
      <c r="E180" s="8">
        <v>51</v>
      </c>
      <c r="F180" s="8">
        <v>29.247</v>
      </c>
      <c r="G180" t="s">
        <v>263</v>
      </c>
      <c r="H180" t="s">
        <v>234</v>
      </c>
    </row>
    <row r="181" spans="1:9">
      <c r="A181" s="64" t="s">
        <v>262</v>
      </c>
      <c r="B181" s="64" t="s">
        <v>155</v>
      </c>
      <c r="C181" s="64" t="s">
        <v>421</v>
      </c>
      <c r="D181" s="8">
        <v>105</v>
      </c>
      <c r="E181" s="8">
        <v>105</v>
      </c>
      <c r="F181" s="8">
        <v>93.477249999999998</v>
      </c>
      <c r="G181" t="s">
        <v>263</v>
      </c>
      <c r="H181" t="s">
        <v>234</v>
      </c>
      <c r="I181" t="s">
        <v>264</v>
      </c>
    </row>
    <row r="182" spans="1:9">
      <c r="A182" s="64" t="s">
        <v>262</v>
      </c>
      <c r="B182" s="64" t="s">
        <v>120</v>
      </c>
      <c r="C182" s="64" t="s">
        <v>386</v>
      </c>
      <c r="D182" s="8">
        <v>25</v>
      </c>
      <c r="E182" s="8">
        <v>175</v>
      </c>
      <c r="F182" s="8">
        <v>-95.046210000000002</v>
      </c>
      <c r="G182" t="s">
        <v>263</v>
      </c>
      <c r="H182" t="s">
        <v>121</v>
      </c>
    </row>
    <row r="183" spans="1:9">
      <c r="A183" s="64" t="s">
        <v>262</v>
      </c>
      <c r="B183" s="64" t="s">
        <v>120</v>
      </c>
      <c r="C183" s="64" t="s">
        <v>421</v>
      </c>
      <c r="D183" s="8">
        <v>2</v>
      </c>
      <c r="E183" s="8">
        <v>2</v>
      </c>
      <c r="F183" s="8">
        <v>-1.08</v>
      </c>
      <c r="G183" t="s">
        <v>263</v>
      </c>
      <c r="H183" t="s">
        <v>121</v>
      </c>
      <c r="I183" t="s">
        <v>264</v>
      </c>
    </row>
    <row r="184" spans="1:9">
      <c r="A184" s="64" t="s">
        <v>262</v>
      </c>
      <c r="B184" s="64" t="s">
        <v>120</v>
      </c>
      <c r="C184" s="64" t="s">
        <v>422</v>
      </c>
      <c r="D184" s="8">
        <v>75</v>
      </c>
      <c r="E184" s="8">
        <v>75</v>
      </c>
      <c r="F184" s="8">
        <v>-11.35918</v>
      </c>
      <c r="G184" t="s">
        <v>263</v>
      </c>
      <c r="H184" t="s">
        <v>121</v>
      </c>
      <c r="I184" t="s">
        <v>267</v>
      </c>
    </row>
    <row r="185" spans="1:9">
      <c r="A185" s="64" t="s">
        <v>262</v>
      </c>
      <c r="B185" s="64" t="s">
        <v>120</v>
      </c>
      <c r="C185" s="64" t="s">
        <v>423</v>
      </c>
      <c r="D185" s="8">
        <v>50</v>
      </c>
      <c r="E185" s="8">
        <v>50</v>
      </c>
      <c r="F185" s="8">
        <v>0</v>
      </c>
      <c r="G185" t="s">
        <v>263</v>
      </c>
      <c r="H185" t="s">
        <v>121</v>
      </c>
      <c r="I185" t="s">
        <v>268</v>
      </c>
    </row>
    <row r="186" spans="1:9">
      <c r="A186" s="64" t="s">
        <v>262</v>
      </c>
      <c r="B186" s="64" t="s">
        <v>120</v>
      </c>
      <c r="C186" s="64" t="s">
        <v>424</v>
      </c>
      <c r="D186" s="8">
        <v>0</v>
      </c>
      <c r="E186" s="8">
        <v>70</v>
      </c>
      <c r="F186" s="8">
        <v>-37.622</v>
      </c>
      <c r="G186" t="s">
        <v>263</v>
      </c>
      <c r="H186" t="s">
        <v>121</v>
      </c>
      <c r="I186" t="s">
        <v>269</v>
      </c>
    </row>
    <row r="187" spans="1:9">
      <c r="A187" s="64" t="s">
        <v>262</v>
      </c>
      <c r="B187" s="64" t="s">
        <v>240</v>
      </c>
      <c r="C187" s="64" t="s">
        <v>386</v>
      </c>
      <c r="D187" s="8">
        <v>25</v>
      </c>
      <c r="E187" s="8">
        <v>25</v>
      </c>
      <c r="F187" s="8">
        <v>-15.819000000000001</v>
      </c>
      <c r="G187" t="s">
        <v>263</v>
      </c>
      <c r="H187" t="s">
        <v>241</v>
      </c>
    </row>
    <row r="188" spans="1:9">
      <c r="A188" s="64" t="s">
        <v>262</v>
      </c>
      <c r="B188" s="64" t="s">
        <v>240</v>
      </c>
      <c r="C188" s="64" t="s">
        <v>421</v>
      </c>
      <c r="D188" s="8">
        <v>30</v>
      </c>
      <c r="E188" s="8">
        <v>30</v>
      </c>
      <c r="F188" s="8">
        <v>-16.193000000000001</v>
      </c>
      <c r="G188" t="s">
        <v>263</v>
      </c>
      <c r="H188" t="s">
        <v>241</v>
      </c>
      <c r="I188" t="s">
        <v>264</v>
      </c>
    </row>
    <row r="189" spans="1:9">
      <c r="A189" s="64" t="s">
        <v>262</v>
      </c>
      <c r="B189" s="64" t="s">
        <v>242</v>
      </c>
      <c r="C189" s="64" t="s">
        <v>386</v>
      </c>
      <c r="D189" s="8">
        <v>0</v>
      </c>
      <c r="E189" s="8">
        <v>1.5</v>
      </c>
      <c r="F189" s="8">
        <v>-1.05</v>
      </c>
      <c r="G189" t="s">
        <v>263</v>
      </c>
      <c r="H189" t="s">
        <v>243</v>
      </c>
    </row>
    <row r="190" spans="1:9">
      <c r="A190" s="64" t="s">
        <v>262</v>
      </c>
      <c r="B190" s="64" t="s">
        <v>160</v>
      </c>
      <c r="C190" s="64" t="s">
        <v>386</v>
      </c>
      <c r="D190" s="8">
        <v>45</v>
      </c>
      <c r="E190" s="8">
        <v>45</v>
      </c>
      <c r="F190" s="8">
        <v>-55.95</v>
      </c>
      <c r="G190" t="s">
        <v>263</v>
      </c>
      <c r="H190" t="s">
        <v>161</v>
      </c>
    </row>
    <row r="191" spans="1:9">
      <c r="A191" s="64" t="s">
        <v>262</v>
      </c>
      <c r="B191" s="64" t="s">
        <v>160</v>
      </c>
      <c r="C191" s="64" t="s">
        <v>421</v>
      </c>
      <c r="D191" s="8">
        <v>25</v>
      </c>
      <c r="E191" s="8">
        <v>25</v>
      </c>
      <c r="F191" s="8">
        <v>-23</v>
      </c>
      <c r="G191" t="s">
        <v>263</v>
      </c>
      <c r="H191" t="s">
        <v>161</v>
      </c>
      <c r="I191" t="s">
        <v>264</v>
      </c>
    </row>
    <row r="192" spans="1:9">
      <c r="A192" s="64" t="s">
        <v>262</v>
      </c>
      <c r="B192" s="64" t="s">
        <v>122</v>
      </c>
      <c r="C192" s="64" t="s">
        <v>386</v>
      </c>
      <c r="D192" s="8">
        <v>3</v>
      </c>
      <c r="E192" s="8">
        <v>5.1239999999999997</v>
      </c>
      <c r="F192" s="8">
        <v>-5.4509999999999996</v>
      </c>
      <c r="G192" t="s">
        <v>263</v>
      </c>
      <c r="H192" t="s">
        <v>123</v>
      </c>
    </row>
    <row r="193" spans="1:9">
      <c r="A193" s="64" t="s">
        <v>262</v>
      </c>
      <c r="B193" s="64" t="s">
        <v>111</v>
      </c>
      <c r="C193" s="64" t="s">
        <v>386</v>
      </c>
      <c r="D193" s="8">
        <v>20</v>
      </c>
      <c r="E193" s="8">
        <v>70</v>
      </c>
      <c r="F193" s="8">
        <v>-19.76634</v>
      </c>
      <c r="G193" t="s">
        <v>263</v>
      </c>
      <c r="H193" t="s">
        <v>113</v>
      </c>
    </row>
    <row r="194" spans="1:9">
      <c r="A194" s="64" t="s">
        <v>262</v>
      </c>
      <c r="B194" s="64" t="s">
        <v>111</v>
      </c>
      <c r="C194" s="64" t="s">
        <v>421</v>
      </c>
      <c r="D194" s="8">
        <v>3</v>
      </c>
      <c r="E194" s="8">
        <v>10</v>
      </c>
      <c r="F194" s="8">
        <v>-7.4320000000000004</v>
      </c>
      <c r="G194" t="s">
        <v>263</v>
      </c>
      <c r="H194" t="s">
        <v>113</v>
      </c>
      <c r="I194" t="s">
        <v>264</v>
      </c>
    </row>
    <row r="195" spans="1:9">
      <c r="A195" s="64" t="s">
        <v>262</v>
      </c>
      <c r="B195" s="64" t="s">
        <v>125</v>
      </c>
      <c r="C195" s="64" t="s">
        <v>386</v>
      </c>
      <c r="D195" s="8">
        <v>300</v>
      </c>
      <c r="E195" s="8">
        <v>300</v>
      </c>
      <c r="F195" s="8">
        <v>-164.97663</v>
      </c>
      <c r="G195" t="s">
        <v>263</v>
      </c>
      <c r="H195" t="s">
        <v>126</v>
      </c>
    </row>
    <row r="196" spans="1:9">
      <c r="A196" s="64" t="s">
        <v>262</v>
      </c>
      <c r="B196" s="64" t="s">
        <v>125</v>
      </c>
      <c r="C196" s="64" t="s">
        <v>422</v>
      </c>
      <c r="D196" s="8">
        <v>75</v>
      </c>
      <c r="E196" s="8">
        <v>75</v>
      </c>
      <c r="F196" s="8">
        <v>0</v>
      </c>
      <c r="G196" t="s">
        <v>263</v>
      </c>
      <c r="H196" t="s">
        <v>126</v>
      </c>
      <c r="I196" t="s">
        <v>267</v>
      </c>
    </row>
    <row r="197" spans="1:9">
      <c r="A197" s="64" t="s">
        <v>262</v>
      </c>
      <c r="B197" s="64" t="s">
        <v>125</v>
      </c>
      <c r="C197" s="64" t="s">
        <v>423</v>
      </c>
      <c r="D197" s="8">
        <v>50</v>
      </c>
      <c r="E197" s="8">
        <v>50</v>
      </c>
      <c r="F197" s="8">
        <v>0</v>
      </c>
      <c r="G197" t="s">
        <v>263</v>
      </c>
      <c r="H197" t="s">
        <v>126</v>
      </c>
      <c r="I197" t="s">
        <v>268</v>
      </c>
    </row>
    <row r="198" spans="1:9">
      <c r="A198" s="64" t="s">
        <v>262</v>
      </c>
      <c r="B198" s="64" t="s">
        <v>125</v>
      </c>
      <c r="C198" s="64" t="s">
        <v>424</v>
      </c>
      <c r="D198" s="8">
        <v>50</v>
      </c>
      <c r="E198" s="8">
        <v>30</v>
      </c>
      <c r="F198" s="8">
        <v>-9.0410000000000004</v>
      </c>
      <c r="G198" t="s">
        <v>263</v>
      </c>
      <c r="H198" t="s">
        <v>126</v>
      </c>
      <c r="I198" t="s">
        <v>269</v>
      </c>
    </row>
    <row r="199" spans="1:9">
      <c r="A199" s="64" t="s">
        <v>262</v>
      </c>
      <c r="B199" s="64" t="s">
        <v>125</v>
      </c>
      <c r="C199" s="64" t="s">
        <v>425</v>
      </c>
      <c r="D199" s="8">
        <v>600</v>
      </c>
      <c r="E199" s="8">
        <v>600</v>
      </c>
      <c r="F199" s="8">
        <v>0</v>
      </c>
      <c r="G199" t="s">
        <v>263</v>
      </c>
      <c r="H199" t="s">
        <v>126</v>
      </c>
      <c r="I199" t="s">
        <v>270</v>
      </c>
    </row>
    <row r="200" spans="1:9">
      <c r="A200" s="64" t="s">
        <v>262</v>
      </c>
      <c r="B200" s="64" t="s">
        <v>147</v>
      </c>
      <c r="C200" s="64" t="s">
        <v>386</v>
      </c>
      <c r="D200" s="8">
        <v>0</v>
      </c>
      <c r="E200" s="8">
        <v>50</v>
      </c>
      <c r="F200" s="8">
        <v>-35.954000000000001</v>
      </c>
      <c r="G200" t="s">
        <v>263</v>
      </c>
      <c r="H200" t="s">
        <v>148</v>
      </c>
    </row>
    <row r="201" spans="1:9">
      <c r="A201" s="64" t="s">
        <v>262</v>
      </c>
      <c r="B201" s="64" t="s">
        <v>147</v>
      </c>
      <c r="C201" s="64" t="s">
        <v>426</v>
      </c>
      <c r="D201" s="8">
        <v>200</v>
      </c>
      <c r="E201" s="8">
        <v>200</v>
      </c>
      <c r="F201" s="8">
        <v>0</v>
      </c>
      <c r="G201" t="s">
        <v>263</v>
      </c>
      <c r="H201" t="s">
        <v>148</v>
      </c>
      <c r="I201" t="s">
        <v>271</v>
      </c>
    </row>
    <row r="202" spans="1:9">
      <c r="A202" s="64" t="s">
        <v>272</v>
      </c>
      <c r="B202" s="64" t="s">
        <v>120</v>
      </c>
      <c r="C202" s="64" t="s">
        <v>386</v>
      </c>
      <c r="D202" s="8">
        <v>50</v>
      </c>
      <c r="E202" s="8">
        <v>50</v>
      </c>
      <c r="F202" s="8">
        <v>0</v>
      </c>
      <c r="G202" t="s">
        <v>273</v>
      </c>
      <c r="H202" t="s">
        <v>121</v>
      </c>
    </row>
    <row r="203" spans="1:9">
      <c r="A203" s="64" t="s">
        <v>272</v>
      </c>
      <c r="B203" s="64" t="s">
        <v>160</v>
      </c>
      <c r="C203" s="64" t="s">
        <v>386</v>
      </c>
      <c r="D203" s="8">
        <v>400</v>
      </c>
      <c r="E203" s="8">
        <v>400</v>
      </c>
      <c r="F203" s="8">
        <v>-257.97300000000001</v>
      </c>
      <c r="G203" t="s">
        <v>273</v>
      </c>
      <c r="H203" t="s">
        <v>161</v>
      </c>
    </row>
    <row r="204" spans="1:9">
      <c r="A204" s="64" t="s">
        <v>272</v>
      </c>
      <c r="B204" s="64" t="s">
        <v>125</v>
      </c>
      <c r="C204" s="64" t="s">
        <v>386</v>
      </c>
      <c r="D204" s="8">
        <v>150</v>
      </c>
      <c r="E204" s="8">
        <v>190</v>
      </c>
      <c r="F204" s="8">
        <v>-143.42699999999999</v>
      </c>
      <c r="G204" t="s">
        <v>273</v>
      </c>
      <c r="H204" t="s">
        <v>126</v>
      </c>
    </row>
    <row r="205" spans="1:9">
      <c r="A205" s="64" t="s">
        <v>272</v>
      </c>
      <c r="B205" s="64" t="s">
        <v>147</v>
      </c>
      <c r="C205" s="64" t="s">
        <v>386</v>
      </c>
      <c r="D205" s="8">
        <v>70</v>
      </c>
      <c r="E205" s="8">
        <v>230</v>
      </c>
      <c r="F205" s="8">
        <v>-46.767000000000003</v>
      </c>
      <c r="G205" t="s">
        <v>273</v>
      </c>
      <c r="H205" t="s">
        <v>148</v>
      </c>
    </row>
    <row r="206" spans="1:9">
      <c r="A206" s="64" t="s">
        <v>274</v>
      </c>
      <c r="B206" s="64" t="s">
        <v>115</v>
      </c>
      <c r="C206" s="64" t="s">
        <v>386</v>
      </c>
      <c r="D206" s="8">
        <v>1</v>
      </c>
      <c r="E206" s="8">
        <v>1</v>
      </c>
      <c r="F206" s="8">
        <v>0.67800000000000005</v>
      </c>
      <c r="G206" t="s">
        <v>275</v>
      </c>
      <c r="H206" t="s">
        <v>198</v>
      </c>
    </row>
    <row r="207" spans="1:9">
      <c r="A207" s="64" t="s">
        <v>274</v>
      </c>
      <c r="B207" s="64" t="s">
        <v>155</v>
      </c>
      <c r="C207" s="64" t="s">
        <v>386</v>
      </c>
      <c r="D207" s="8">
        <v>3</v>
      </c>
      <c r="E207" s="8">
        <v>3</v>
      </c>
      <c r="F207" s="8">
        <v>0</v>
      </c>
      <c r="G207" t="s">
        <v>275</v>
      </c>
      <c r="H207" t="s">
        <v>234</v>
      </c>
    </row>
    <row r="208" spans="1:9">
      <c r="A208" s="64" t="s">
        <v>274</v>
      </c>
      <c r="B208" s="64" t="s">
        <v>276</v>
      </c>
      <c r="C208" s="64" t="s">
        <v>386</v>
      </c>
      <c r="D208" s="8">
        <v>0</v>
      </c>
      <c r="E208" s="8">
        <v>0</v>
      </c>
      <c r="F208" s="8">
        <v>1.4019999999999999</v>
      </c>
      <c r="G208" t="s">
        <v>275</v>
      </c>
      <c r="H208" t="s">
        <v>277</v>
      </c>
    </row>
    <row r="209" spans="1:8">
      <c r="A209" s="64" t="s">
        <v>274</v>
      </c>
      <c r="B209" s="64" t="s">
        <v>120</v>
      </c>
      <c r="C209" s="64" t="s">
        <v>386</v>
      </c>
      <c r="D209" s="8">
        <v>5</v>
      </c>
      <c r="E209" s="8">
        <v>5</v>
      </c>
      <c r="F209" s="8">
        <v>0</v>
      </c>
      <c r="G209" t="s">
        <v>275</v>
      </c>
      <c r="H209" t="s">
        <v>121</v>
      </c>
    </row>
    <row r="210" spans="1:8">
      <c r="A210" s="64" t="s">
        <v>274</v>
      </c>
      <c r="B210" s="64" t="s">
        <v>240</v>
      </c>
      <c r="C210" s="64" t="s">
        <v>386</v>
      </c>
      <c r="D210" s="8">
        <v>1</v>
      </c>
      <c r="E210" s="8">
        <v>1</v>
      </c>
      <c r="F210" s="8">
        <v>-0.54600000000000004</v>
      </c>
      <c r="G210" t="s">
        <v>275</v>
      </c>
      <c r="H210" t="s">
        <v>241</v>
      </c>
    </row>
    <row r="211" spans="1:8">
      <c r="A211" s="64" t="s">
        <v>274</v>
      </c>
      <c r="B211" s="64" t="s">
        <v>122</v>
      </c>
      <c r="C211" s="64" t="s">
        <v>386</v>
      </c>
      <c r="D211" s="8">
        <v>2</v>
      </c>
      <c r="E211" s="8">
        <v>2</v>
      </c>
      <c r="F211" s="8">
        <v>-0.64200000000000002</v>
      </c>
      <c r="G211" t="s">
        <v>275</v>
      </c>
      <c r="H211" t="s">
        <v>123</v>
      </c>
    </row>
    <row r="212" spans="1:8">
      <c r="A212" s="64" t="s">
        <v>274</v>
      </c>
      <c r="B212" s="64" t="s">
        <v>111</v>
      </c>
      <c r="C212" s="64" t="s">
        <v>386</v>
      </c>
      <c r="D212" s="8">
        <v>20</v>
      </c>
      <c r="E212" s="8">
        <v>20</v>
      </c>
      <c r="F212" s="8">
        <v>0</v>
      </c>
      <c r="G212" t="s">
        <v>275</v>
      </c>
      <c r="H212" t="s">
        <v>113</v>
      </c>
    </row>
    <row r="213" spans="1:8">
      <c r="A213" s="64" t="s">
        <v>274</v>
      </c>
      <c r="B213" s="64" t="s">
        <v>125</v>
      </c>
      <c r="C213" s="64" t="s">
        <v>386</v>
      </c>
      <c r="D213" s="8">
        <v>5</v>
      </c>
      <c r="E213" s="8">
        <v>5</v>
      </c>
      <c r="F213" s="8">
        <v>0</v>
      </c>
      <c r="G213" t="s">
        <v>275</v>
      </c>
      <c r="H213" t="s">
        <v>126</v>
      </c>
    </row>
    <row r="214" spans="1:8">
      <c r="A214" s="64" t="s">
        <v>278</v>
      </c>
      <c r="B214" s="64" t="s">
        <v>279</v>
      </c>
      <c r="C214" s="64" t="s">
        <v>386</v>
      </c>
      <c r="D214" s="8">
        <v>350</v>
      </c>
      <c r="E214" s="8">
        <v>350</v>
      </c>
      <c r="F214" s="8">
        <v>0</v>
      </c>
      <c r="G214" t="s">
        <v>280</v>
      </c>
      <c r="H214" t="s">
        <v>281</v>
      </c>
    </row>
    <row r="215" spans="1:8">
      <c r="A215" s="64" t="s">
        <v>282</v>
      </c>
      <c r="B215" s="64" t="s">
        <v>115</v>
      </c>
      <c r="C215" s="64" t="s">
        <v>386</v>
      </c>
      <c r="D215" s="8">
        <v>1</v>
      </c>
      <c r="E215" s="8">
        <v>1</v>
      </c>
      <c r="F215" s="8">
        <v>2.6</v>
      </c>
      <c r="G215" t="s">
        <v>283</v>
      </c>
      <c r="H215" t="s">
        <v>198</v>
      </c>
    </row>
    <row r="216" spans="1:8">
      <c r="A216" s="64" t="s">
        <v>282</v>
      </c>
      <c r="B216" s="64" t="s">
        <v>155</v>
      </c>
      <c r="C216" s="64" t="s">
        <v>386</v>
      </c>
      <c r="D216" s="8">
        <v>14</v>
      </c>
      <c r="E216" s="8">
        <v>14</v>
      </c>
      <c r="F216" s="8">
        <v>14.067500000000001</v>
      </c>
      <c r="G216" t="s">
        <v>283</v>
      </c>
      <c r="H216" t="s">
        <v>234</v>
      </c>
    </row>
    <row r="217" spans="1:8">
      <c r="A217" s="64" t="s">
        <v>282</v>
      </c>
      <c r="B217" s="64" t="s">
        <v>284</v>
      </c>
      <c r="C217" s="64" t="s">
        <v>386</v>
      </c>
      <c r="D217" s="8">
        <v>100</v>
      </c>
      <c r="E217" s="8">
        <v>100</v>
      </c>
      <c r="F217" s="8">
        <v>134.77000000000001</v>
      </c>
      <c r="G217" t="s">
        <v>283</v>
      </c>
      <c r="H217" t="s">
        <v>285</v>
      </c>
    </row>
    <row r="218" spans="1:8">
      <c r="A218" s="64" t="s">
        <v>282</v>
      </c>
      <c r="B218" s="64" t="s">
        <v>111</v>
      </c>
      <c r="C218" s="64" t="s">
        <v>386</v>
      </c>
      <c r="D218" s="8">
        <v>100</v>
      </c>
      <c r="E218" s="8">
        <v>100</v>
      </c>
      <c r="F218" s="8">
        <v>-83.87</v>
      </c>
      <c r="G218" t="s">
        <v>283</v>
      </c>
      <c r="H218" t="s">
        <v>113</v>
      </c>
    </row>
    <row r="219" spans="1:8">
      <c r="A219" s="64" t="s">
        <v>282</v>
      </c>
      <c r="B219" s="64" t="s">
        <v>125</v>
      </c>
      <c r="C219" s="64" t="s">
        <v>386</v>
      </c>
      <c r="D219" s="8">
        <v>15</v>
      </c>
      <c r="E219" s="8">
        <v>15</v>
      </c>
      <c r="F219" s="8">
        <v>-14.067500000000001</v>
      </c>
      <c r="G219" t="s">
        <v>283</v>
      </c>
      <c r="H219" t="s">
        <v>126</v>
      </c>
    </row>
    <row r="220" spans="1:8">
      <c r="A220" s="64" t="s">
        <v>282</v>
      </c>
      <c r="B220" s="64" t="s">
        <v>129</v>
      </c>
      <c r="C220" s="64" t="s">
        <v>386</v>
      </c>
      <c r="D220" s="8">
        <v>200</v>
      </c>
      <c r="E220" s="8">
        <v>600</v>
      </c>
      <c r="F220" s="8">
        <v>-408.67</v>
      </c>
      <c r="G220" t="s">
        <v>283</v>
      </c>
      <c r="H220" t="s">
        <v>286</v>
      </c>
    </row>
    <row r="221" spans="1:8">
      <c r="A221" s="64" t="s">
        <v>287</v>
      </c>
      <c r="B221" s="64" t="s">
        <v>136</v>
      </c>
      <c r="C221" s="64" t="s">
        <v>386</v>
      </c>
      <c r="D221" s="8">
        <v>25</v>
      </c>
      <c r="E221" s="8">
        <v>25</v>
      </c>
      <c r="F221" s="8">
        <v>-9.7149999999999999</v>
      </c>
      <c r="G221" t="s">
        <v>288</v>
      </c>
      <c r="H221" t="s">
        <v>137</v>
      </c>
    </row>
    <row r="222" spans="1:8">
      <c r="A222" s="64" t="s">
        <v>287</v>
      </c>
      <c r="B222" s="64" t="s">
        <v>111</v>
      </c>
      <c r="C222" s="64" t="s">
        <v>386</v>
      </c>
      <c r="D222" s="8">
        <v>70</v>
      </c>
      <c r="E222" s="8">
        <v>70</v>
      </c>
      <c r="F222" s="8">
        <v>0</v>
      </c>
      <c r="G222" t="s">
        <v>288</v>
      </c>
      <c r="H222" t="s">
        <v>113</v>
      </c>
    </row>
    <row r="223" spans="1:8">
      <c r="A223" s="64" t="s">
        <v>289</v>
      </c>
      <c r="B223" s="64" t="s">
        <v>115</v>
      </c>
      <c r="C223" s="64" t="s">
        <v>386</v>
      </c>
      <c r="D223" s="8">
        <v>1</v>
      </c>
      <c r="E223" s="8">
        <v>1</v>
      </c>
      <c r="F223" s="8">
        <v>0</v>
      </c>
      <c r="G223" t="s">
        <v>290</v>
      </c>
      <c r="H223" t="s">
        <v>198</v>
      </c>
    </row>
    <row r="224" spans="1:8">
      <c r="A224" s="64" t="s">
        <v>289</v>
      </c>
      <c r="B224" s="64" t="s">
        <v>238</v>
      </c>
      <c r="C224" s="64" t="s">
        <v>386</v>
      </c>
      <c r="D224" s="8">
        <v>5</v>
      </c>
      <c r="E224" s="8">
        <v>5</v>
      </c>
      <c r="F224" s="8">
        <v>0</v>
      </c>
      <c r="G224" t="s">
        <v>290</v>
      </c>
      <c r="H224" t="s">
        <v>239</v>
      </c>
    </row>
    <row r="225" spans="1:9">
      <c r="A225" s="64" t="s">
        <v>289</v>
      </c>
      <c r="B225" s="64" t="s">
        <v>120</v>
      </c>
      <c r="C225" s="64" t="s">
        <v>386</v>
      </c>
      <c r="D225" s="8">
        <v>4</v>
      </c>
      <c r="E225" s="8">
        <v>4</v>
      </c>
      <c r="F225" s="8">
        <v>-1.6120000000000001</v>
      </c>
      <c r="G225" t="s">
        <v>290</v>
      </c>
      <c r="H225" t="s">
        <v>121</v>
      </c>
    </row>
    <row r="226" spans="1:9">
      <c r="A226" s="64" t="s">
        <v>289</v>
      </c>
      <c r="B226" s="64" t="s">
        <v>122</v>
      </c>
      <c r="C226" s="64" t="s">
        <v>386</v>
      </c>
      <c r="D226" s="8">
        <v>10</v>
      </c>
      <c r="E226" s="8">
        <v>19</v>
      </c>
      <c r="F226" s="8">
        <v>-10.132999999999999</v>
      </c>
      <c r="G226" t="s">
        <v>290</v>
      </c>
      <c r="H226" t="s">
        <v>123</v>
      </c>
    </row>
    <row r="227" spans="1:9">
      <c r="A227" s="64" t="s">
        <v>289</v>
      </c>
      <c r="B227" s="64" t="s">
        <v>111</v>
      </c>
      <c r="C227" s="64" t="s">
        <v>386</v>
      </c>
      <c r="D227" s="8">
        <v>1600</v>
      </c>
      <c r="E227" s="8">
        <v>1600</v>
      </c>
      <c r="F227" s="8">
        <v>-793.37800000000004</v>
      </c>
      <c r="G227" t="s">
        <v>290</v>
      </c>
      <c r="H227" t="s">
        <v>113</v>
      </c>
    </row>
    <row r="228" spans="1:9">
      <c r="A228" s="64" t="s">
        <v>291</v>
      </c>
      <c r="B228" s="64" t="s">
        <v>292</v>
      </c>
      <c r="C228" s="64" t="s">
        <v>386</v>
      </c>
      <c r="D228" s="8">
        <v>100</v>
      </c>
      <c r="E228" s="8">
        <v>100</v>
      </c>
      <c r="F228" s="8">
        <v>59.335999999999999</v>
      </c>
      <c r="G228" t="s">
        <v>293</v>
      </c>
      <c r="H228" t="s">
        <v>294</v>
      </c>
    </row>
    <row r="229" spans="1:9">
      <c r="A229" s="64" t="s">
        <v>295</v>
      </c>
      <c r="B229" s="64" t="s">
        <v>115</v>
      </c>
      <c r="C229" s="64" t="s">
        <v>386</v>
      </c>
      <c r="D229" s="8">
        <v>10</v>
      </c>
      <c r="E229" s="8">
        <v>10</v>
      </c>
      <c r="F229" s="8">
        <v>9.4</v>
      </c>
      <c r="G229" t="s">
        <v>296</v>
      </c>
      <c r="H229" t="s">
        <v>198</v>
      </c>
    </row>
    <row r="230" spans="1:9">
      <c r="A230" s="64" t="s">
        <v>295</v>
      </c>
      <c r="B230" s="64" t="s">
        <v>122</v>
      </c>
      <c r="C230" s="64" t="s">
        <v>386</v>
      </c>
      <c r="D230" s="8">
        <v>0</v>
      </c>
      <c r="E230" s="8">
        <v>4</v>
      </c>
      <c r="F230" s="8">
        <v>-1.6060000000000001</v>
      </c>
      <c r="G230" t="s">
        <v>296</v>
      </c>
      <c r="H230" t="s">
        <v>123</v>
      </c>
    </row>
    <row r="231" spans="1:9">
      <c r="A231" s="64" t="s">
        <v>295</v>
      </c>
      <c r="B231" s="64" t="s">
        <v>111</v>
      </c>
      <c r="C231" s="64" t="s">
        <v>386</v>
      </c>
      <c r="D231" s="8">
        <v>25</v>
      </c>
      <c r="E231" s="8">
        <v>25</v>
      </c>
      <c r="F231" s="8">
        <v>-11.12595</v>
      </c>
      <c r="G231" t="s">
        <v>296</v>
      </c>
      <c r="H231" t="s">
        <v>113</v>
      </c>
    </row>
    <row r="232" spans="1:9">
      <c r="A232" s="64" t="s">
        <v>297</v>
      </c>
      <c r="B232" s="64" t="s">
        <v>115</v>
      </c>
      <c r="C232" s="64" t="s">
        <v>386</v>
      </c>
      <c r="D232" s="8">
        <v>0</v>
      </c>
      <c r="E232" s="8">
        <v>8</v>
      </c>
      <c r="F232" s="8">
        <v>7.4785000000000004</v>
      </c>
      <c r="G232" t="s">
        <v>298</v>
      </c>
      <c r="H232" t="s">
        <v>198</v>
      </c>
    </row>
    <row r="233" spans="1:9">
      <c r="A233" s="64" t="s">
        <v>297</v>
      </c>
      <c r="B233" s="64" t="s">
        <v>134</v>
      </c>
      <c r="C233" s="64" t="s">
        <v>386</v>
      </c>
      <c r="D233" s="8">
        <v>800</v>
      </c>
      <c r="E233" s="8">
        <v>1391.4959999999999</v>
      </c>
      <c r="F233" s="8">
        <v>-609.11</v>
      </c>
      <c r="G233" t="s">
        <v>298</v>
      </c>
      <c r="H233" t="s">
        <v>135</v>
      </c>
    </row>
    <row r="234" spans="1:9">
      <c r="A234" s="64" t="s">
        <v>297</v>
      </c>
      <c r="B234" s="64" t="s">
        <v>136</v>
      </c>
      <c r="C234" s="64" t="s">
        <v>386</v>
      </c>
      <c r="D234" s="8">
        <v>10</v>
      </c>
      <c r="E234" s="8">
        <v>35</v>
      </c>
      <c r="F234" s="8">
        <v>-6</v>
      </c>
      <c r="G234" t="s">
        <v>298</v>
      </c>
      <c r="H234" t="s">
        <v>137</v>
      </c>
    </row>
    <row r="235" spans="1:9">
      <c r="A235" s="64" t="s">
        <v>297</v>
      </c>
      <c r="B235" s="64" t="s">
        <v>138</v>
      </c>
      <c r="C235" s="64" t="s">
        <v>386</v>
      </c>
      <c r="D235" s="8">
        <v>200</v>
      </c>
      <c r="E235" s="8">
        <v>345.649</v>
      </c>
      <c r="F235" s="8">
        <v>-150.29300000000001</v>
      </c>
      <c r="G235" t="s">
        <v>298</v>
      </c>
      <c r="H235" t="s">
        <v>139</v>
      </c>
    </row>
    <row r="236" spans="1:9">
      <c r="A236" s="64" t="s">
        <v>297</v>
      </c>
      <c r="B236" s="64" t="s">
        <v>140</v>
      </c>
      <c r="C236" s="64" t="s">
        <v>386</v>
      </c>
      <c r="D236" s="8">
        <v>75</v>
      </c>
      <c r="E236" s="8">
        <v>131.23499999999999</v>
      </c>
      <c r="F236" s="8">
        <v>-53.12</v>
      </c>
      <c r="G236" t="s">
        <v>298</v>
      </c>
      <c r="H236" t="s">
        <v>191</v>
      </c>
    </row>
    <row r="237" spans="1:9">
      <c r="A237" s="64" t="s">
        <v>297</v>
      </c>
      <c r="B237" s="64" t="s">
        <v>299</v>
      </c>
      <c r="C237" s="64" t="s">
        <v>386</v>
      </c>
      <c r="D237" s="8">
        <v>20</v>
      </c>
      <c r="E237" s="8">
        <v>20</v>
      </c>
      <c r="F237" s="8">
        <v>-11.978</v>
      </c>
      <c r="G237" t="s">
        <v>298</v>
      </c>
      <c r="H237" t="s">
        <v>300</v>
      </c>
    </row>
    <row r="238" spans="1:9">
      <c r="A238" s="64" t="s">
        <v>297</v>
      </c>
      <c r="B238" s="64" t="s">
        <v>118</v>
      </c>
      <c r="C238" s="64" t="s">
        <v>386</v>
      </c>
      <c r="D238" s="8">
        <v>30</v>
      </c>
      <c r="E238" s="8">
        <v>110</v>
      </c>
      <c r="F238" s="8">
        <v>-73.204999999999998</v>
      </c>
      <c r="G238" t="s">
        <v>298</v>
      </c>
      <c r="H238" t="s">
        <v>119</v>
      </c>
    </row>
    <row r="239" spans="1:9">
      <c r="A239" s="64" t="s">
        <v>297</v>
      </c>
      <c r="B239" s="64" t="s">
        <v>120</v>
      </c>
      <c r="C239" s="64" t="s">
        <v>386</v>
      </c>
      <c r="D239" s="8">
        <v>100</v>
      </c>
      <c r="E239" s="8">
        <v>90</v>
      </c>
      <c r="F239" s="8">
        <v>-45.49579</v>
      </c>
      <c r="G239" t="s">
        <v>298</v>
      </c>
      <c r="H239" t="s">
        <v>121</v>
      </c>
    </row>
    <row r="240" spans="1:9">
      <c r="A240" s="64" t="s">
        <v>297</v>
      </c>
      <c r="B240" s="64" t="s">
        <v>120</v>
      </c>
      <c r="C240" s="64" t="s">
        <v>427</v>
      </c>
      <c r="D240" s="8">
        <v>200</v>
      </c>
      <c r="E240" s="8">
        <v>790</v>
      </c>
      <c r="F240" s="8">
        <v>-549.11465999999996</v>
      </c>
      <c r="G240" t="s">
        <v>298</v>
      </c>
      <c r="H240" t="s">
        <v>121</v>
      </c>
      <c r="I240" t="s">
        <v>301</v>
      </c>
    </row>
    <row r="241" spans="1:9">
      <c r="A241" s="64" t="s">
        <v>297</v>
      </c>
      <c r="B241" s="64" t="s">
        <v>122</v>
      </c>
      <c r="C241" s="64" t="s">
        <v>386</v>
      </c>
      <c r="D241" s="8">
        <v>100</v>
      </c>
      <c r="E241" s="8">
        <v>100</v>
      </c>
      <c r="F241" s="8">
        <v>-60.244999999999997</v>
      </c>
      <c r="G241" t="s">
        <v>298</v>
      </c>
      <c r="H241" t="s">
        <v>123</v>
      </c>
    </row>
    <row r="242" spans="1:9">
      <c r="A242" s="64" t="s">
        <v>297</v>
      </c>
      <c r="B242" s="64" t="s">
        <v>122</v>
      </c>
      <c r="C242" s="64" t="s">
        <v>427</v>
      </c>
      <c r="D242" s="8">
        <v>0</v>
      </c>
      <c r="E242" s="8">
        <v>10</v>
      </c>
      <c r="F242" s="8">
        <v>-4.5949999999999998</v>
      </c>
      <c r="G242" t="s">
        <v>298</v>
      </c>
      <c r="H242" t="s">
        <v>123</v>
      </c>
      <c r="I242" t="s">
        <v>301</v>
      </c>
    </row>
    <row r="243" spans="1:9">
      <c r="A243" s="64" t="s">
        <v>297</v>
      </c>
      <c r="B243" s="64" t="s">
        <v>111</v>
      </c>
      <c r="C243" s="64" t="s">
        <v>386</v>
      </c>
      <c r="D243" s="8">
        <v>200</v>
      </c>
      <c r="E243" s="8">
        <v>200</v>
      </c>
      <c r="F243" s="8">
        <v>-93.633300000000006</v>
      </c>
      <c r="G243" t="s">
        <v>298</v>
      </c>
      <c r="H243" t="s">
        <v>113</v>
      </c>
    </row>
    <row r="244" spans="1:9">
      <c r="A244" s="64" t="s">
        <v>297</v>
      </c>
      <c r="B244" s="64" t="s">
        <v>111</v>
      </c>
      <c r="C244" s="64" t="s">
        <v>427</v>
      </c>
      <c r="D244" s="8">
        <v>200</v>
      </c>
      <c r="E244" s="8">
        <v>700</v>
      </c>
      <c r="F244" s="8">
        <v>-563.73825999999997</v>
      </c>
      <c r="G244" t="s">
        <v>298</v>
      </c>
      <c r="H244" t="s">
        <v>113</v>
      </c>
      <c r="I244" t="s">
        <v>301</v>
      </c>
    </row>
    <row r="245" spans="1:9">
      <c r="A245" s="64" t="s">
        <v>297</v>
      </c>
      <c r="B245" s="64" t="s">
        <v>125</v>
      </c>
      <c r="C245" s="64" t="s">
        <v>386</v>
      </c>
      <c r="D245" s="8">
        <v>20</v>
      </c>
      <c r="E245" s="8">
        <v>20</v>
      </c>
      <c r="F245" s="8">
        <v>0</v>
      </c>
      <c r="G245" t="s">
        <v>298</v>
      </c>
      <c r="H245" t="s">
        <v>126</v>
      </c>
    </row>
    <row r="246" spans="1:9">
      <c r="A246" s="64" t="s">
        <v>297</v>
      </c>
      <c r="B246" s="64" t="s">
        <v>125</v>
      </c>
      <c r="C246" s="64" t="s">
        <v>427</v>
      </c>
      <c r="D246" s="8">
        <v>200</v>
      </c>
      <c r="E246" s="8">
        <v>0</v>
      </c>
      <c r="F246" s="8">
        <v>0</v>
      </c>
      <c r="G246" t="s">
        <v>298</v>
      </c>
      <c r="H246" t="s">
        <v>126</v>
      </c>
      <c r="I246" t="s">
        <v>301</v>
      </c>
    </row>
    <row r="247" spans="1:9">
      <c r="A247" s="64" t="s">
        <v>297</v>
      </c>
      <c r="B247" s="64" t="s">
        <v>302</v>
      </c>
      <c r="C247" s="64" t="s">
        <v>386</v>
      </c>
      <c r="D247" s="8">
        <v>500</v>
      </c>
      <c r="E247" s="8">
        <v>500</v>
      </c>
      <c r="F247" s="8">
        <v>-373.12921</v>
      </c>
      <c r="G247" t="s">
        <v>298</v>
      </c>
      <c r="H247" t="s">
        <v>303</v>
      </c>
    </row>
    <row r="248" spans="1:9">
      <c r="A248" s="64" t="s">
        <v>304</v>
      </c>
      <c r="B248" s="64" t="s">
        <v>305</v>
      </c>
      <c r="C248" s="64" t="s">
        <v>386</v>
      </c>
      <c r="D248" s="8">
        <v>0</v>
      </c>
      <c r="E248" s="8">
        <v>5</v>
      </c>
      <c r="F248" s="8">
        <v>-5</v>
      </c>
      <c r="G248" t="s">
        <v>385</v>
      </c>
      <c r="H248" t="s">
        <v>306</v>
      </c>
    </row>
    <row r="249" spans="1:9">
      <c r="A249" s="64" t="s">
        <v>307</v>
      </c>
      <c r="B249" s="64" t="s">
        <v>147</v>
      </c>
      <c r="C249" s="64" t="s">
        <v>386</v>
      </c>
      <c r="D249" s="8">
        <v>300</v>
      </c>
      <c r="E249" s="8">
        <v>300</v>
      </c>
      <c r="F249" s="8">
        <v>0</v>
      </c>
      <c r="G249" t="s">
        <v>308</v>
      </c>
      <c r="H249" t="s">
        <v>148</v>
      </c>
    </row>
    <row r="250" spans="1:9">
      <c r="A250" s="64" t="s">
        <v>309</v>
      </c>
      <c r="B250" s="64" t="s">
        <v>131</v>
      </c>
      <c r="C250" s="64" t="s">
        <v>386</v>
      </c>
      <c r="D250" s="8">
        <v>3</v>
      </c>
      <c r="E250" s="8">
        <v>3</v>
      </c>
      <c r="F250" s="8">
        <v>1.8</v>
      </c>
      <c r="G250" t="s">
        <v>310</v>
      </c>
      <c r="H250" t="s">
        <v>311</v>
      </c>
    </row>
    <row r="251" spans="1:9">
      <c r="A251" s="64" t="s">
        <v>312</v>
      </c>
      <c r="B251" s="64" t="s">
        <v>313</v>
      </c>
      <c r="C251" s="64" t="s">
        <v>386</v>
      </c>
      <c r="D251" s="8">
        <v>15</v>
      </c>
      <c r="E251" s="8">
        <v>13</v>
      </c>
      <c r="F251" s="8">
        <v>-3.625</v>
      </c>
      <c r="G251" t="s">
        <v>314</v>
      </c>
      <c r="H251" t="s">
        <v>315</v>
      </c>
    </row>
    <row r="252" spans="1:9">
      <c r="A252" s="64" t="s">
        <v>312</v>
      </c>
      <c r="B252" s="64" t="s">
        <v>316</v>
      </c>
      <c r="C252" s="64" t="s">
        <v>386</v>
      </c>
      <c r="D252" s="8">
        <v>0</v>
      </c>
      <c r="E252" s="8">
        <v>2</v>
      </c>
      <c r="F252" s="8">
        <v>-1.2350000000000001</v>
      </c>
      <c r="G252" t="s">
        <v>314</v>
      </c>
      <c r="H252" t="s">
        <v>317</v>
      </c>
    </row>
    <row r="253" spans="1:9">
      <c r="A253" s="64" t="s">
        <v>312</v>
      </c>
      <c r="B253" s="64" t="s">
        <v>118</v>
      </c>
      <c r="C253" s="64" t="s">
        <v>386</v>
      </c>
      <c r="D253" s="8">
        <v>20</v>
      </c>
      <c r="E253" s="8">
        <v>20</v>
      </c>
      <c r="F253" s="8">
        <v>-10.8658</v>
      </c>
      <c r="G253" t="s">
        <v>314</v>
      </c>
      <c r="H253" t="s">
        <v>119</v>
      </c>
    </row>
    <row r="254" spans="1:9">
      <c r="A254" s="64" t="s">
        <v>312</v>
      </c>
      <c r="B254" s="64" t="s">
        <v>120</v>
      </c>
      <c r="C254" s="64" t="s">
        <v>386</v>
      </c>
      <c r="D254" s="8">
        <v>20</v>
      </c>
      <c r="E254" s="8">
        <v>40</v>
      </c>
      <c r="F254" s="8">
        <v>-46.814700000000002</v>
      </c>
      <c r="G254" t="s">
        <v>314</v>
      </c>
      <c r="H254" t="s">
        <v>121</v>
      </c>
    </row>
    <row r="255" spans="1:9">
      <c r="A255" s="64" t="s">
        <v>312</v>
      </c>
      <c r="B255" s="64" t="s">
        <v>240</v>
      </c>
      <c r="C255" s="64" t="s">
        <v>386</v>
      </c>
      <c r="D255" s="8">
        <v>1</v>
      </c>
      <c r="E255" s="8">
        <v>1</v>
      </c>
      <c r="F255" s="8">
        <v>-0.47499999999999998</v>
      </c>
      <c r="G255" t="s">
        <v>314</v>
      </c>
      <c r="H255" t="s">
        <v>241</v>
      </c>
    </row>
    <row r="256" spans="1:9">
      <c r="A256" s="64" t="s">
        <v>312</v>
      </c>
      <c r="B256" s="64" t="s">
        <v>160</v>
      </c>
      <c r="C256" s="64" t="s">
        <v>386</v>
      </c>
      <c r="D256" s="8">
        <v>20</v>
      </c>
      <c r="E256" s="8">
        <v>20</v>
      </c>
      <c r="F256" s="8">
        <v>-18.927</v>
      </c>
      <c r="G256" t="s">
        <v>314</v>
      </c>
      <c r="H256" t="s">
        <v>161</v>
      </c>
    </row>
    <row r="257" spans="1:8">
      <c r="A257" s="64" t="s">
        <v>312</v>
      </c>
      <c r="B257" s="64" t="s">
        <v>122</v>
      </c>
      <c r="C257" s="64" t="s">
        <v>386</v>
      </c>
      <c r="D257" s="8">
        <v>40</v>
      </c>
      <c r="E257" s="8">
        <v>40</v>
      </c>
      <c r="F257" s="8">
        <v>-24.003</v>
      </c>
      <c r="G257" t="s">
        <v>314</v>
      </c>
      <c r="H257" t="s">
        <v>123</v>
      </c>
    </row>
    <row r="258" spans="1:8">
      <c r="A258" s="64" t="s">
        <v>312</v>
      </c>
      <c r="B258" s="64" t="s">
        <v>111</v>
      </c>
      <c r="C258" s="64" t="s">
        <v>386</v>
      </c>
      <c r="D258" s="8">
        <v>30</v>
      </c>
      <c r="E258" s="8">
        <v>30</v>
      </c>
      <c r="F258" s="8">
        <v>-5.12</v>
      </c>
      <c r="G258" t="s">
        <v>314</v>
      </c>
      <c r="H258" t="s">
        <v>113</v>
      </c>
    </row>
    <row r="259" spans="1:8">
      <c r="A259" s="64" t="s">
        <v>312</v>
      </c>
      <c r="B259" s="64" t="s">
        <v>125</v>
      </c>
      <c r="C259" s="64" t="s">
        <v>386</v>
      </c>
      <c r="D259" s="8">
        <v>50</v>
      </c>
      <c r="E259" s="8">
        <v>50</v>
      </c>
      <c r="F259" s="8">
        <v>-6.0380000000000003</v>
      </c>
      <c r="G259" t="s">
        <v>314</v>
      </c>
      <c r="H259" t="s">
        <v>126</v>
      </c>
    </row>
    <row r="260" spans="1:8">
      <c r="A260" s="64" t="s">
        <v>312</v>
      </c>
      <c r="B260" s="64" t="s">
        <v>318</v>
      </c>
      <c r="C260" s="64" t="s">
        <v>386</v>
      </c>
      <c r="D260" s="8">
        <v>1</v>
      </c>
      <c r="E260" s="8">
        <v>1</v>
      </c>
      <c r="F260" s="8">
        <v>0</v>
      </c>
      <c r="G260" t="s">
        <v>314</v>
      </c>
      <c r="H260" t="s">
        <v>319</v>
      </c>
    </row>
    <row r="261" spans="1:8">
      <c r="A261" s="64" t="s">
        <v>320</v>
      </c>
      <c r="B261" s="64" t="s">
        <v>136</v>
      </c>
      <c r="C261" s="64" t="s">
        <v>386</v>
      </c>
      <c r="D261" s="8">
        <v>54</v>
      </c>
      <c r="E261" s="8">
        <v>54</v>
      </c>
      <c r="F261" s="8">
        <v>-32.479999999999997</v>
      </c>
      <c r="G261" t="s">
        <v>321</v>
      </c>
      <c r="H261" t="s">
        <v>137</v>
      </c>
    </row>
    <row r="262" spans="1:8">
      <c r="A262" s="64" t="s">
        <v>320</v>
      </c>
      <c r="B262" s="64" t="s">
        <v>322</v>
      </c>
      <c r="C262" s="64" t="s">
        <v>386</v>
      </c>
      <c r="D262" s="8">
        <v>790</v>
      </c>
      <c r="E262" s="8">
        <v>786.06399999999996</v>
      </c>
      <c r="F262" s="8">
        <v>-508.62400000000002</v>
      </c>
      <c r="G262" t="s">
        <v>321</v>
      </c>
      <c r="H262" t="s">
        <v>323</v>
      </c>
    </row>
    <row r="263" spans="1:8">
      <c r="A263" s="64" t="s">
        <v>320</v>
      </c>
      <c r="B263" s="64" t="s">
        <v>138</v>
      </c>
      <c r="C263" s="64" t="s">
        <v>386</v>
      </c>
      <c r="D263" s="8">
        <v>150</v>
      </c>
      <c r="E263" s="8">
        <v>150</v>
      </c>
      <c r="F263" s="8">
        <v>-82.058999999999997</v>
      </c>
      <c r="G263" t="s">
        <v>321</v>
      </c>
      <c r="H263" t="s">
        <v>139</v>
      </c>
    </row>
    <row r="264" spans="1:8">
      <c r="A264" s="64" t="s">
        <v>320</v>
      </c>
      <c r="B264" s="64" t="s">
        <v>140</v>
      </c>
      <c r="C264" s="64" t="s">
        <v>386</v>
      </c>
      <c r="D264" s="8">
        <v>76</v>
      </c>
      <c r="E264" s="8">
        <v>76</v>
      </c>
      <c r="F264" s="8">
        <v>-60.588999999999999</v>
      </c>
      <c r="G264" t="s">
        <v>321</v>
      </c>
      <c r="H264" t="s">
        <v>141</v>
      </c>
    </row>
    <row r="265" spans="1:8">
      <c r="A265" s="64" t="s">
        <v>320</v>
      </c>
      <c r="B265" s="64" t="s">
        <v>318</v>
      </c>
      <c r="C265" s="64" t="s">
        <v>386</v>
      </c>
      <c r="D265" s="8">
        <v>2</v>
      </c>
      <c r="E265" s="8">
        <v>2</v>
      </c>
      <c r="F265" s="8">
        <v>0</v>
      </c>
      <c r="G265" t="s">
        <v>321</v>
      </c>
      <c r="H265" t="s">
        <v>319</v>
      </c>
    </row>
    <row r="266" spans="1:8">
      <c r="A266" s="64" t="s">
        <v>320</v>
      </c>
      <c r="B266" s="64" t="s">
        <v>324</v>
      </c>
      <c r="C266" s="64" t="s">
        <v>386</v>
      </c>
      <c r="D266" s="8">
        <v>0</v>
      </c>
      <c r="E266" s="8">
        <v>3.9359999999999999</v>
      </c>
      <c r="F266" s="8">
        <v>-3.9359999999999999</v>
      </c>
      <c r="G266" t="s">
        <v>321</v>
      </c>
      <c r="H266" t="s">
        <v>325</v>
      </c>
    </row>
    <row r="267" spans="1:8">
      <c r="A267" s="64" t="s">
        <v>320</v>
      </c>
      <c r="B267" s="64" t="s">
        <v>230</v>
      </c>
      <c r="C267" s="64" t="s">
        <v>386</v>
      </c>
      <c r="D267" s="8">
        <v>150</v>
      </c>
      <c r="E267" s="8">
        <v>150</v>
      </c>
      <c r="F267" s="8">
        <v>-150</v>
      </c>
      <c r="G267" t="s">
        <v>321</v>
      </c>
      <c r="H267" t="s">
        <v>231</v>
      </c>
    </row>
    <row r="268" spans="1:8">
      <c r="A268" s="64" t="s">
        <v>326</v>
      </c>
      <c r="B268" s="64" t="s">
        <v>134</v>
      </c>
      <c r="C268" s="64" t="s">
        <v>386</v>
      </c>
      <c r="D268" s="8">
        <v>0</v>
      </c>
      <c r="E268" s="8">
        <v>10</v>
      </c>
      <c r="F268" s="8">
        <v>-9.3030000000000008</v>
      </c>
      <c r="G268" t="s">
        <v>327</v>
      </c>
      <c r="H268" t="s">
        <v>135</v>
      </c>
    </row>
    <row r="269" spans="1:8">
      <c r="A269" s="64" t="s">
        <v>326</v>
      </c>
      <c r="B269" s="64" t="s">
        <v>313</v>
      </c>
      <c r="C269" s="64" t="s">
        <v>386</v>
      </c>
      <c r="D269" s="8">
        <v>0</v>
      </c>
      <c r="E269" s="8">
        <v>13.8</v>
      </c>
      <c r="F269" s="8">
        <v>-7.0149999999999997</v>
      </c>
      <c r="G269" t="s">
        <v>327</v>
      </c>
      <c r="H269" t="s">
        <v>315</v>
      </c>
    </row>
    <row r="270" spans="1:8">
      <c r="A270" s="64" t="s">
        <v>326</v>
      </c>
      <c r="B270" s="64" t="s">
        <v>136</v>
      </c>
      <c r="C270" s="64" t="s">
        <v>386</v>
      </c>
      <c r="D270" s="8">
        <v>0</v>
      </c>
      <c r="E270" s="8">
        <v>65</v>
      </c>
      <c r="F270" s="8">
        <v>-59.798000000000002</v>
      </c>
      <c r="G270" t="s">
        <v>327</v>
      </c>
      <c r="H270" t="s">
        <v>137</v>
      </c>
    </row>
    <row r="271" spans="1:8">
      <c r="A271" s="64" t="s">
        <v>326</v>
      </c>
      <c r="B271" s="64" t="s">
        <v>138</v>
      </c>
      <c r="C271" s="64" t="s">
        <v>386</v>
      </c>
      <c r="D271" s="8">
        <v>0</v>
      </c>
      <c r="E271" s="8">
        <v>2.5</v>
      </c>
      <c r="F271" s="8">
        <v>-2.3260000000000001</v>
      </c>
      <c r="G271" t="s">
        <v>327</v>
      </c>
      <c r="H271" t="s">
        <v>139</v>
      </c>
    </row>
    <row r="272" spans="1:8">
      <c r="A272" s="64" t="s">
        <v>326</v>
      </c>
      <c r="B272" s="64" t="s">
        <v>140</v>
      </c>
      <c r="C272" s="64" t="s">
        <v>386</v>
      </c>
      <c r="D272" s="8">
        <v>0</v>
      </c>
      <c r="E272" s="8">
        <v>0.9</v>
      </c>
      <c r="F272" s="8">
        <v>-0.83799999999999997</v>
      </c>
      <c r="G272" t="s">
        <v>327</v>
      </c>
      <c r="H272" t="s">
        <v>191</v>
      </c>
    </row>
    <row r="273" spans="1:8">
      <c r="A273" s="64" t="s">
        <v>326</v>
      </c>
      <c r="B273" s="64" t="s">
        <v>316</v>
      </c>
      <c r="C273" s="64" t="s">
        <v>386</v>
      </c>
      <c r="D273" s="8">
        <v>0</v>
      </c>
      <c r="E273" s="8">
        <v>4.7</v>
      </c>
      <c r="F273" s="8">
        <v>-2.3849999999999998</v>
      </c>
      <c r="G273" t="s">
        <v>327</v>
      </c>
      <c r="H273" t="s">
        <v>317</v>
      </c>
    </row>
    <row r="274" spans="1:8">
      <c r="A274" s="64" t="s">
        <v>326</v>
      </c>
      <c r="B274" s="64" t="s">
        <v>120</v>
      </c>
      <c r="C274" s="64" t="s">
        <v>386</v>
      </c>
      <c r="D274" s="8">
        <v>0</v>
      </c>
      <c r="E274" s="8">
        <v>20</v>
      </c>
      <c r="F274" s="8">
        <v>-3.613</v>
      </c>
      <c r="G274" t="s">
        <v>327</v>
      </c>
      <c r="H274" t="s">
        <v>121</v>
      </c>
    </row>
    <row r="275" spans="1:8">
      <c r="A275" s="64" t="s">
        <v>326</v>
      </c>
      <c r="B275" s="64" t="s">
        <v>328</v>
      </c>
      <c r="C275" s="64" t="s">
        <v>386</v>
      </c>
      <c r="D275" s="8">
        <v>0</v>
      </c>
      <c r="E275" s="8">
        <v>2</v>
      </c>
      <c r="F275" s="8">
        <v>-1.61</v>
      </c>
      <c r="G275" t="s">
        <v>327</v>
      </c>
      <c r="H275" t="s">
        <v>329</v>
      </c>
    </row>
    <row r="276" spans="1:8">
      <c r="A276" s="64" t="s">
        <v>326</v>
      </c>
      <c r="B276" s="64" t="s">
        <v>330</v>
      </c>
      <c r="C276" s="64" t="s">
        <v>386</v>
      </c>
      <c r="D276" s="8">
        <v>0</v>
      </c>
      <c r="E276" s="8">
        <v>0.5</v>
      </c>
      <c r="F276" s="8">
        <v>-0.14299999999999999</v>
      </c>
      <c r="G276" t="s">
        <v>327</v>
      </c>
      <c r="H276" t="s">
        <v>331</v>
      </c>
    </row>
    <row r="277" spans="1:8">
      <c r="A277" s="64" t="s">
        <v>326</v>
      </c>
      <c r="B277" s="64" t="s">
        <v>332</v>
      </c>
      <c r="C277" s="64" t="s">
        <v>386</v>
      </c>
      <c r="D277" s="8">
        <v>0</v>
      </c>
      <c r="E277" s="8">
        <v>7</v>
      </c>
      <c r="F277" s="8">
        <v>-5.2</v>
      </c>
      <c r="G277" t="s">
        <v>327</v>
      </c>
      <c r="H277" t="s">
        <v>333</v>
      </c>
    </row>
    <row r="278" spans="1:8">
      <c r="A278" s="64" t="s">
        <v>326</v>
      </c>
      <c r="B278" s="64" t="s">
        <v>111</v>
      </c>
      <c r="C278" s="64" t="s">
        <v>386</v>
      </c>
      <c r="D278" s="8">
        <v>0</v>
      </c>
      <c r="E278" s="8">
        <v>24</v>
      </c>
      <c r="F278" s="8">
        <v>-16.88</v>
      </c>
      <c r="G278" t="s">
        <v>327</v>
      </c>
      <c r="H278" t="s">
        <v>113</v>
      </c>
    </row>
    <row r="279" spans="1:8">
      <c r="A279" s="64" t="s">
        <v>326</v>
      </c>
      <c r="B279" s="64" t="s">
        <v>318</v>
      </c>
      <c r="C279" s="64" t="s">
        <v>386</v>
      </c>
      <c r="D279" s="8">
        <v>0</v>
      </c>
      <c r="E279" s="8">
        <v>4</v>
      </c>
      <c r="F279" s="8">
        <v>-3.7450000000000001</v>
      </c>
      <c r="G279" t="s">
        <v>327</v>
      </c>
      <c r="H279" t="s">
        <v>319</v>
      </c>
    </row>
    <row r="280" spans="1:8">
      <c r="A280" s="64" t="s">
        <v>326</v>
      </c>
      <c r="B280" s="64" t="s">
        <v>206</v>
      </c>
      <c r="C280" s="64" t="s">
        <v>386</v>
      </c>
      <c r="D280" s="8">
        <v>0</v>
      </c>
      <c r="E280" s="8">
        <v>5.0999999999999996</v>
      </c>
      <c r="F280" s="8">
        <v>-5.0919999999999996</v>
      </c>
      <c r="G280" t="s">
        <v>327</v>
      </c>
      <c r="H280" t="s">
        <v>207</v>
      </c>
    </row>
    <row r="281" spans="1:8">
      <c r="A281" s="64" t="s">
        <v>334</v>
      </c>
      <c r="B281" s="64" t="s">
        <v>115</v>
      </c>
      <c r="C281" s="64" t="s">
        <v>386</v>
      </c>
      <c r="D281" s="8">
        <v>55</v>
      </c>
      <c r="E281" s="8">
        <v>55</v>
      </c>
      <c r="F281" s="8">
        <v>21.727</v>
      </c>
      <c r="G281" t="s">
        <v>335</v>
      </c>
      <c r="H281" t="s">
        <v>198</v>
      </c>
    </row>
    <row r="282" spans="1:8">
      <c r="A282" s="64" t="s">
        <v>334</v>
      </c>
      <c r="B282" s="64" t="s">
        <v>336</v>
      </c>
      <c r="C282" s="64" t="s">
        <v>386</v>
      </c>
      <c r="D282" s="8">
        <v>3</v>
      </c>
      <c r="E282" s="8">
        <v>3</v>
      </c>
      <c r="F282" s="8">
        <v>0</v>
      </c>
      <c r="G282" t="s">
        <v>335</v>
      </c>
      <c r="H282" t="s">
        <v>337</v>
      </c>
    </row>
    <row r="283" spans="1:8">
      <c r="A283" s="64" t="s">
        <v>334</v>
      </c>
      <c r="B283" s="64" t="s">
        <v>292</v>
      </c>
      <c r="C283" s="64" t="s">
        <v>386</v>
      </c>
      <c r="D283" s="8">
        <v>0</v>
      </c>
      <c r="E283" s="8">
        <v>0</v>
      </c>
      <c r="F283" s="8">
        <v>0.5</v>
      </c>
      <c r="G283" t="s">
        <v>335</v>
      </c>
      <c r="H283" t="s">
        <v>294</v>
      </c>
    </row>
    <row r="284" spans="1:8">
      <c r="A284" s="64" t="s">
        <v>334</v>
      </c>
      <c r="B284" s="64" t="s">
        <v>338</v>
      </c>
      <c r="C284" s="64" t="s">
        <v>386</v>
      </c>
      <c r="D284" s="8">
        <v>25</v>
      </c>
      <c r="E284" s="8">
        <v>25</v>
      </c>
      <c r="F284" s="8">
        <v>0</v>
      </c>
      <c r="G284" t="s">
        <v>335</v>
      </c>
      <c r="H284" t="s">
        <v>339</v>
      </c>
    </row>
    <row r="285" spans="1:8">
      <c r="A285" s="64" t="s">
        <v>334</v>
      </c>
      <c r="B285" s="64" t="s">
        <v>134</v>
      </c>
      <c r="C285" s="64" t="s">
        <v>386</v>
      </c>
      <c r="D285" s="8">
        <v>2500</v>
      </c>
      <c r="E285" s="8">
        <v>2500</v>
      </c>
      <c r="F285" s="8">
        <v>-1462.357</v>
      </c>
      <c r="G285" t="s">
        <v>335</v>
      </c>
      <c r="H285" t="s">
        <v>135</v>
      </c>
    </row>
    <row r="286" spans="1:8">
      <c r="A286" s="64" t="s">
        <v>334</v>
      </c>
      <c r="B286" s="64" t="s">
        <v>136</v>
      </c>
      <c r="C286" s="64" t="s">
        <v>386</v>
      </c>
      <c r="D286" s="8">
        <v>0</v>
      </c>
      <c r="E286" s="8">
        <v>20</v>
      </c>
      <c r="F286" s="8">
        <v>-6</v>
      </c>
      <c r="G286" t="s">
        <v>335</v>
      </c>
      <c r="H286" t="s">
        <v>137</v>
      </c>
    </row>
    <row r="287" spans="1:8">
      <c r="A287" s="64" t="s">
        <v>334</v>
      </c>
      <c r="B287" s="64" t="s">
        <v>138</v>
      </c>
      <c r="C287" s="64" t="s">
        <v>386</v>
      </c>
      <c r="D287" s="8">
        <v>150</v>
      </c>
      <c r="E287" s="8">
        <v>625</v>
      </c>
      <c r="F287" s="8">
        <v>-368.55799999999999</v>
      </c>
      <c r="G287" t="s">
        <v>335</v>
      </c>
      <c r="H287" t="s">
        <v>139</v>
      </c>
    </row>
    <row r="288" spans="1:8">
      <c r="A288" s="64" t="s">
        <v>334</v>
      </c>
      <c r="B288" s="64" t="s">
        <v>140</v>
      </c>
      <c r="C288" s="64" t="s">
        <v>386</v>
      </c>
      <c r="D288" s="8">
        <v>76</v>
      </c>
      <c r="E288" s="8">
        <v>225</v>
      </c>
      <c r="F288" s="8">
        <v>-132.67599999999999</v>
      </c>
      <c r="G288" t="s">
        <v>335</v>
      </c>
      <c r="H288" t="s">
        <v>191</v>
      </c>
    </row>
    <row r="289" spans="1:9">
      <c r="A289" s="64" t="s">
        <v>334</v>
      </c>
      <c r="B289" s="64" t="s">
        <v>340</v>
      </c>
      <c r="C289" s="64" t="s">
        <v>386</v>
      </c>
      <c r="D289" s="8">
        <v>20</v>
      </c>
      <c r="E289" s="8">
        <v>20</v>
      </c>
      <c r="F289" s="8">
        <v>-14.06</v>
      </c>
      <c r="G289" t="s">
        <v>335</v>
      </c>
      <c r="H289" t="s">
        <v>341</v>
      </c>
    </row>
    <row r="290" spans="1:9">
      <c r="A290" s="64" t="s">
        <v>334</v>
      </c>
      <c r="B290" s="64" t="s">
        <v>184</v>
      </c>
      <c r="C290" s="64" t="s">
        <v>386</v>
      </c>
      <c r="D290" s="8">
        <v>25</v>
      </c>
      <c r="E290" s="8">
        <v>25</v>
      </c>
      <c r="F290" s="8">
        <v>-3.5939999999999999</v>
      </c>
      <c r="G290" t="s">
        <v>335</v>
      </c>
      <c r="H290" t="s">
        <v>185</v>
      </c>
    </row>
    <row r="291" spans="1:9">
      <c r="A291" s="64" t="s">
        <v>334</v>
      </c>
      <c r="B291" s="64" t="s">
        <v>118</v>
      </c>
      <c r="C291" s="64" t="s">
        <v>386</v>
      </c>
      <c r="D291" s="8">
        <v>50</v>
      </c>
      <c r="E291" s="8">
        <v>150</v>
      </c>
      <c r="F291" s="8">
        <v>-106.78100000000001</v>
      </c>
      <c r="G291" t="s">
        <v>335</v>
      </c>
      <c r="H291" t="s">
        <v>119</v>
      </c>
    </row>
    <row r="292" spans="1:9">
      <c r="A292" s="64" t="s">
        <v>334</v>
      </c>
      <c r="B292" s="64" t="s">
        <v>120</v>
      </c>
      <c r="C292" s="64" t="s">
        <v>386</v>
      </c>
      <c r="D292" s="8">
        <v>120</v>
      </c>
      <c r="E292" s="8">
        <v>120</v>
      </c>
      <c r="F292" s="8">
        <v>-86.712999999999994</v>
      </c>
      <c r="G292" t="s">
        <v>335</v>
      </c>
      <c r="H292" t="s">
        <v>121</v>
      </c>
    </row>
    <row r="293" spans="1:9">
      <c r="A293" s="64" t="s">
        <v>334</v>
      </c>
      <c r="B293" s="64" t="s">
        <v>240</v>
      </c>
      <c r="C293" s="64" t="s">
        <v>386</v>
      </c>
      <c r="D293" s="8">
        <v>25</v>
      </c>
      <c r="E293" s="8">
        <v>25</v>
      </c>
      <c r="F293" s="8">
        <v>-11.359</v>
      </c>
      <c r="G293" t="s">
        <v>335</v>
      </c>
      <c r="H293" t="s">
        <v>241</v>
      </c>
    </row>
    <row r="294" spans="1:9">
      <c r="A294" s="64" t="s">
        <v>334</v>
      </c>
      <c r="B294" s="64" t="s">
        <v>242</v>
      </c>
      <c r="C294" s="64" t="s">
        <v>386</v>
      </c>
      <c r="D294" s="8">
        <v>180</v>
      </c>
      <c r="E294" s="8">
        <v>180</v>
      </c>
      <c r="F294" s="8">
        <v>-128.04</v>
      </c>
      <c r="G294" t="s">
        <v>335</v>
      </c>
      <c r="H294" t="s">
        <v>243</v>
      </c>
    </row>
    <row r="295" spans="1:9">
      <c r="A295" s="64" t="s">
        <v>334</v>
      </c>
      <c r="B295" s="64" t="s">
        <v>160</v>
      </c>
      <c r="C295" s="64" t="s">
        <v>386</v>
      </c>
      <c r="D295" s="8">
        <v>150</v>
      </c>
      <c r="E295" s="8">
        <v>150</v>
      </c>
      <c r="F295" s="8">
        <v>-69.239999999999995</v>
      </c>
      <c r="G295" t="s">
        <v>335</v>
      </c>
      <c r="H295" t="s">
        <v>161</v>
      </c>
    </row>
    <row r="296" spans="1:9">
      <c r="A296" s="64" t="s">
        <v>334</v>
      </c>
      <c r="B296" s="64" t="s">
        <v>122</v>
      </c>
      <c r="C296" s="64" t="s">
        <v>386</v>
      </c>
      <c r="D296" s="8">
        <v>60</v>
      </c>
      <c r="E296" s="8">
        <v>60</v>
      </c>
      <c r="F296" s="8">
        <v>-33.709000000000003</v>
      </c>
      <c r="G296" t="s">
        <v>335</v>
      </c>
      <c r="H296" t="s">
        <v>123</v>
      </c>
    </row>
    <row r="297" spans="1:9">
      <c r="A297" s="64" t="s">
        <v>334</v>
      </c>
      <c r="B297" s="64" t="s">
        <v>330</v>
      </c>
      <c r="C297" s="64" t="s">
        <v>386</v>
      </c>
      <c r="D297" s="8">
        <v>30</v>
      </c>
      <c r="E297" s="8">
        <v>30</v>
      </c>
      <c r="F297" s="8">
        <v>-13.444000000000001</v>
      </c>
      <c r="G297" t="s">
        <v>335</v>
      </c>
      <c r="H297" t="s">
        <v>331</v>
      </c>
    </row>
    <row r="298" spans="1:9">
      <c r="A298" s="64" t="s">
        <v>334</v>
      </c>
      <c r="B298" s="64" t="s">
        <v>342</v>
      </c>
      <c r="C298" s="64" t="s">
        <v>386</v>
      </c>
      <c r="D298" s="8">
        <v>85</v>
      </c>
      <c r="E298" s="8">
        <v>85</v>
      </c>
      <c r="F298" s="8">
        <v>-53.899760000000001</v>
      </c>
      <c r="G298" t="s">
        <v>335</v>
      </c>
      <c r="H298" t="s">
        <v>343</v>
      </c>
    </row>
    <row r="299" spans="1:9">
      <c r="A299" s="64" t="s">
        <v>334</v>
      </c>
      <c r="B299" s="64" t="s">
        <v>344</v>
      </c>
      <c r="C299" s="64" t="s">
        <v>386</v>
      </c>
      <c r="D299" s="8">
        <v>100</v>
      </c>
      <c r="E299" s="8">
        <v>100</v>
      </c>
      <c r="F299" s="8">
        <v>-68.147000000000006</v>
      </c>
      <c r="G299" t="s">
        <v>335</v>
      </c>
      <c r="H299" t="s">
        <v>345</v>
      </c>
    </row>
    <row r="300" spans="1:9">
      <c r="A300" s="64" t="s">
        <v>334</v>
      </c>
      <c r="B300" s="64" t="s">
        <v>346</v>
      </c>
      <c r="C300" s="64" t="s">
        <v>386</v>
      </c>
      <c r="D300" s="8">
        <v>50</v>
      </c>
      <c r="E300" s="8">
        <v>50</v>
      </c>
      <c r="F300" s="8">
        <v>-30.58</v>
      </c>
      <c r="G300" t="s">
        <v>335</v>
      </c>
      <c r="H300" t="s">
        <v>347</v>
      </c>
    </row>
    <row r="301" spans="1:9">
      <c r="A301" s="64" t="s">
        <v>334</v>
      </c>
      <c r="B301" s="64" t="s">
        <v>348</v>
      </c>
      <c r="C301" s="64" t="s">
        <v>386</v>
      </c>
      <c r="D301" s="8">
        <v>0</v>
      </c>
      <c r="E301" s="8">
        <v>40</v>
      </c>
      <c r="F301" s="8">
        <v>-28.922139999999999</v>
      </c>
      <c r="G301" t="s">
        <v>335</v>
      </c>
      <c r="H301" t="s">
        <v>349</v>
      </c>
    </row>
    <row r="302" spans="1:9">
      <c r="A302" s="64" t="s">
        <v>334</v>
      </c>
      <c r="B302" s="64" t="s">
        <v>111</v>
      </c>
      <c r="C302" s="64" t="s">
        <v>386</v>
      </c>
      <c r="D302" s="8">
        <v>400</v>
      </c>
      <c r="E302" s="8">
        <v>360</v>
      </c>
      <c r="F302" s="8">
        <v>-201.18935999999999</v>
      </c>
      <c r="G302" t="s">
        <v>335</v>
      </c>
      <c r="H302" t="s">
        <v>113</v>
      </c>
    </row>
    <row r="303" spans="1:9">
      <c r="A303" s="64" t="s">
        <v>334</v>
      </c>
      <c r="B303" s="64" t="s">
        <v>125</v>
      </c>
      <c r="C303" s="64" t="s">
        <v>386</v>
      </c>
      <c r="D303" s="8">
        <v>50</v>
      </c>
      <c r="E303" s="8">
        <v>50</v>
      </c>
      <c r="F303" s="8">
        <v>-7.1509999999999998</v>
      </c>
      <c r="G303" t="s">
        <v>335</v>
      </c>
      <c r="H303" t="s">
        <v>126</v>
      </c>
    </row>
    <row r="304" spans="1:9">
      <c r="A304" s="64" t="s">
        <v>334</v>
      </c>
      <c r="B304" s="64" t="s">
        <v>125</v>
      </c>
      <c r="C304" s="64" t="s">
        <v>428</v>
      </c>
      <c r="D304" s="8">
        <v>100</v>
      </c>
      <c r="E304" s="8">
        <v>50</v>
      </c>
      <c r="F304" s="8">
        <v>0</v>
      </c>
      <c r="G304" t="s">
        <v>335</v>
      </c>
      <c r="H304" t="s">
        <v>126</v>
      </c>
      <c r="I304" t="s">
        <v>350</v>
      </c>
    </row>
    <row r="305" spans="1:9">
      <c r="A305" s="64" t="s">
        <v>334</v>
      </c>
      <c r="B305" s="64" t="s">
        <v>351</v>
      </c>
      <c r="C305" s="64" t="s">
        <v>386</v>
      </c>
      <c r="D305" s="8">
        <v>10</v>
      </c>
      <c r="E305" s="8">
        <v>10</v>
      </c>
      <c r="F305" s="8">
        <v>0</v>
      </c>
      <c r="G305" t="s">
        <v>335</v>
      </c>
      <c r="H305" t="s">
        <v>352</v>
      </c>
    </row>
    <row r="306" spans="1:9">
      <c r="A306" s="64" t="s">
        <v>334</v>
      </c>
      <c r="B306" s="64" t="s">
        <v>318</v>
      </c>
      <c r="C306" s="64" t="s">
        <v>386</v>
      </c>
      <c r="D306" s="8">
        <v>12</v>
      </c>
      <c r="E306" s="8">
        <v>12</v>
      </c>
      <c r="F306" s="8">
        <v>-4.8689999999999998</v>
      </c>
      <c r="G306" t="s">
        <v>335</v>
      </c>
      <c r="H306" t="s">
        <v>319</v>
      </c>
    </row>
    <row r="307" spans="1:9">
      <c r="A307" s="64" t="s">
        <v>334</v>
      </c>
      <c r="B307" s="64" t="s">
        <v>206</v>
      </c>
      <c r="C307" s="64" t="s">
        <v>386</v>
      </c>
      <c r="D307" s="8">
        <v>15</v>
      </c>
      <c r="E307" s="8">
        <v>15</v>
      </c>
      <c r="F307" s="8">
        <v>-8.8079999999999998</v>
      </c>
      <c r="G307" t="s">
        <v>335</v>
      </c>
      <c r="H307" t="s">
        <v>207</v>
      </c>
    </row>
    <row r="308" spans="1:9">
      <c r="A308" s="64" t="s">
        <v>334</v>
      </c>
      <c r="B308" s="64" t="s">
        <v>353</v>
      </c>
      <c r="C308" s="64" t="s">
        <v>386</v>
      </c>
      <c r="D308" s="8">
        <v>0</v>
      </c>
      <c r="E308" s="8">
        <v>0</v>
      </c>
      <c r="F308" s="8">
        <v>-59.286999999999999</v>
      </c>
      <c r="G308" t="s">
        <v>335</v>
      </c>
      <c r="H308" t="s">
        <v>354</v>
      </c>
    </row>
    <row r="309" spans="1:9">
      <c r="A309" s="64" t="s">
        <v>334</v>
      </c>
      <c r="B309" s="64" t="s">
        <v>355</v>
      </c>
      <c r="C309" s="64" t="s">
        <v>386</v>
      </c>
      <c r="D309" s="8">
        <v>300</v>
      </c>
      <c r="E309" s="8">
        <v>300</v>
      </c>
      <c r="F309" s="8">
        <v>-144.66200000000001</v>
      </c>
      <c r="G309" t="s">
        <v>335</v>
      </c>
      <c r="H309" t="s">
        <v>356</v>
      </c>
    </row>
    <row r="310" spans="1:9">
      <c r="A310" s="64" t="s">
        <v>334</v>
      </c>
      <c r="B310" s="64" t="s">
        <v>162</v>
      </c>
      <c r="C310" s="64" t="s">
        <v>386</v>
      </c>
      <c r="D310" s="8">
        <v>3</v>
      </c>
      <c r="E310" s="8">
        <v>3</v>
      </c>
      <c r="F310" s="8">
        <v>-1.5</v>
      </c>
      <c r="G310" t="s">
        <v>335</v>
      </c>
      <c r="H310" t="s">
        <v>163</v>
      </c>
    </row>
    <row r="311" spans="1:9">
      <c r="A311" s="64" t="s">
        <v>334</v>
      </c>
      <c r="B311" s="64" t="s">
        <v>357</v>
      </c>
      <c r="C311" s="64" t="s">
        <v>386</v>
      </c>
      <c r="D311" s="8">
        <v>3</v>
      </c>
      <c r="E311" s="8">
        <v>3</v>
      </c>
      <c r="F311" s="8">
        <v>-1.9</v>
      </c>
      <c r="G311" t="s">
        <v>335</v>
      </c>
      <c r="H311" t="s">
        <v>358</v>
      </c>
    </row>
    <row r="312" spans="1:9">
      <c r="A312" s="64" t="s">
        <v>334</v>
      </c>
      <c r="B312" s="64" t="s">
        <v>324</v>
      </c>
      <c r="C312" s="64" t="s">
        <v>386</v>
      </c>
      <c r="D312" s="8">
        <v>20</v>
      </c>
      <c r="E312" s="8">
        <v>20</v>
      </c>
      <c r="F312" s="8">
        <v>0</v>
      </c>
      <c r="G312" t="s">
        <v>335</v>
      </c>
      <c r="H312" t="s">
        <v>325</v>
      </c>
    </row>
    <row r="313" spans="1:9">
      <c r="A313" s="64" t="s">
        <v>334</v>
      </c>
      <c r="B313" s="64" t="s">
        <v>359</v>
      </c>
      <c r="C313" s="64" t="s">
        <v>386</v>
      </c>
      <c r="D313" s="8">
        <v>250</v>
      </c>
      <c r="E313" s="8">
        <v>250</v>
      </c>
      <c r="F313" s="8">
        <v>-110.25</v>
      </c>
      <c r="G313" t="s">
        <v>335</v>
      </c>
      <c r="H313" t="s">
        <v>360</v>
      </c>
    </row>
    <row r="314" spans="1:9">
      <c r="A314" s="64" t="s">
        <v>334</v>
      </c>
      <c r="B314" s="64" t="s">
        <v>359</v>
      </c>
      <c r="C314" s="64" t="s">
        <v>386</v>
      </c>
      <c r="D314" s="8">
        <v>0</v>
      </c>
      <c r="E314" s="8">
        <v>0</v>
      </c>
      <c r="F314" s="8">
        <v>-78.575000000000003</v>
      </c>
      <c r="G314" t="s">
        <v>335</v>
      </c>
      <c r="H314" t="s">
        <v>361</v>
      </c>
    </row>
    <row r="315" spans="1:9">
      <c r="A315" s="64" t="s">
        <v>362</v>
      </c>
      <c r="B315" s="64" t="s">
        <v>363</v>
      </c>
      <c r="C315" s="64" t="s">
        <v>386</v>
      </c>
      <c r="D315" s="8">
        <v>50</v>
      </c>
      <c r="E315" s="8">
        <v>50</v>
      </c>
      <c r="F315" s="8">
        <v>51.397870000000005</v>
      </c>
      <c r="G315" t="s">
        <v>364</v>
      </c>
      <c r="H315" t="s">
        <v>365</v>
      </c>
    </row>
    <row r="316" spans="1:9">
      <c r="A316" s="64" t="s">
        <v>362</v>
      </c>
      <c r="B316" s="64" t="s">
        <v>292</v>
      </c>
      <c r="C316" s="64" t="s">
        <v>386</v>
      </c>
      <c r="D316" s="8">
        <v>1</v>
      </c>
      <c r="E316" s="8">
        <v>1</v>
      </c>
      <c r="F316" s="8">
        <v>6.7280000000000006E-2</v>
      </c>
      <c r="G316" t="s">
        <v>364</v>
      </c>
      <c r="H316" t="s">
        <v>294</v>
      </c>
    </row>
    <row r="317" spans="1:9">
      <c r="A317" s="64" t="s">
        <v>362</v>
      </c>
      <c r="B317" s="64" t="s">
        <v>366</v>
      </c>
      <c r="C317" s="64" t="s">
        <v>386</v>
      </c>
      <c r="D317" s="8">
        <v>25</v>
      </c>
      <c r="E317" s="8">
        <v>25</v>
      </c>
      <c r="F317" s="8">
        <v>-14.418200000000001</v>
      </c>
      <c r="G317" t="s">
        <v>364</v>
      </c>
      <c r="H317" t="s">
        <v>367</v>
      </c>
    </row>
    <row r="318" spans="1:9">
      <c r="A318" s="64" t="s">
        <v>368</v>
      </c>
      <c r="B318" s="64" t="s">
        <v>366</v>
      </c>
      <c r="C318" s="64" t="s">
        <v>386</v>
      </c>
      <c r="D318" s="8">
        <v>220</v>
      </c>
      <c r="E318" s="8">
        <v>220</v>
      </c>
      <c r="F318" s="8">
        <v>-129.09</v>
      </c>
      <c r="G318" t="s">
        <v>369</v>
      </c>
      <c r="H318" t="s">
        <v>367</v>
      </c>
    </row>
    <row r="319" spans="1:9">
      <c r="A319" s="64" t="s">
        <v>370</v>
      </c>
      <c r="B319" s="64" t="s">
        <v>162</v>
      </c>
      <c r="C319" s="64" t="s">
        <v>386</v>
      </c>
      <c r="D319" s="8">
        <v>0</v>
      </c>
      <c r="E319" s="8">
        <v>0</v>
      </c>
      <c r="F319" s="8">
        <v>178.13439</v>
      </c>
      <c r="G319" t="s">
        <v>371</v>
      </c>
      <c r="H319" t="s">
        <v>372</v>
      </c>
    </row>
    <row r="320" spans="1:9">
      <c r="A320" s="64" t="s">
        <v>370</v>
      </c>
      <c r="B320" s="64" t="s">
        <v>162</v>
      </c>
      <c r="C320" s="64" t="s">
        <v>429</v>
      </c>
      <c r="D320" s="8">
        <v>0</v>
      </c>
      <c r="E320" s="8">
        <v>1744.77</v>
      </c>
      <c r="F320" s="8">
        <v>-1744.77</v>
      </c>
      <c r="G320" t="s">
        <v>371</v>
      </c>
      <c r="H320" t="s">
        <v>163</v>
      </c>
      <c r="I320" t="s">
        <v>373</v>
      </c>
    </row>
    <row r="321" spans="1:9">
      <c r="A321" s="64" t="s">
        <v>374</v>
      </c>
      <c r="B321" s="64" t="s">
        <v>375</v>
      </c>
      <c r="C321" s="64" t="s">
        <v>386</v>
      </c>
      <c r="D321" s="8">
        <v>0</v>
      </c>
      <c r="E321" s="8">
        <v>58.31</v>
      </c>
      <c r="F321" s="8">
        <v>-58.31</v>
      </c>
      <c r="G321" t="s">
        <v>376</v>
      </c>
      <c r="H321" t="s">
        <v>377</v>
      </c>
    </row>
    <row r="322" spans="1:9">
      <c r="A322" s="64" t="s">
        <v>374</v>
      </c>
      <c r="B322" s="64" t="s">
        <v>378</v>
      </c>
      <c r="C322" s="64" t="s">
        <v>386</v>
      </c>
      <c r="D322" s="8">
        <v>68</v>
      </c>
      <c r="E322" s="8">
        <v>9.6899999999999977</v>
      </c>
      <c r="F322" s="8">
        <v>0</v>
      </c>
      <c r="G322" t="s">
        <v>376</v>
      </c>
      <c r="H322" t="s">
        <v>379</v>
      </c>
    </row>
    <row r="323" spans="1:9">
      <c r="A323" s="64" t="s">
        <v>380</v>
      </c>
      <c r="B323" s="64" t="s">
        <v>336</v>
      </c>
      <c r="C323" s="64" t="s">
        <v>386</v>
      </c>
      <c r="D323" s="8">
        <v>4</v>
      </c>
      <c r="E323" s="8">
        <v>4</v>
      </c>
      <c r="F323" s="8">
        <v>4.2</v>
      </c>
      <c r="G323" t="s">
        <v>381</v>
      </c>
      <c r="H323" t="s">
        <v>382</v>
      </c>
    </row>
    <row r="324" spans="1:9">
      <c r="A324" s="64" t="s">
        <v>380</v>
      </c>
      <c r="B324" s="64" t="s">
        <v>111</v>
      </c>
      <c r="C324" s="64" t="s">
        <v>386</v>
      </c>
      <c r="D324" s="8">
        <v>3</v>
      </c>
      <c r="E324" s="8">
        <v>3</v>
      </c>
      <c r="F324" s="8">
        <v>0</v>
      </c>
      <c r="G324" t="s">
        <v>381</v>
      </c>
      <c r="H324" t="s">
        <v>113</v>
      </c>
    </row>
    <row r="325" spans="1:9">
      <c r="A325" s="64" t="s">
        <v>380</v>
      </c>
      <c r="B325" s="64" t="s">
        <v>162</v>
      </c>
      <c r="C325" s="64" t="s">
        <v>430</v>
      </c>
      <c r="D325" s="8">
        <v>10</v>
      </c>
      <c r="E325" s="8">
        <v>10</v>
      </c>
      <c r="F325" s="8">
        <v>-5.4359999999999999</v>
      </c>
      <c r="G325" t="s">
        <v>381</v>
      </c>
      <c r="H325" t="s">
        <v>163</v>
      </c>
      <c r="I325" t="s">
        <v>383</v>
      </c>
    </row>
    <row r="326" spans="1:9">
      <c r="A326" s="64" t="s">
        <v>380</v>
      </c>
      <c r="B326" s="64" t="s">
        <v>162</v>
      </c>
      <c r="C326" s="64" t="s">
        <v>431</v>
      </c>
      <c r="D326" s="8">
        <v>500</v>
      </c>
      <c r="E326" s="8">
        <v>1050</v>
      </c>
      <c r="F326" s="8">
        <v>-775.57763</v>
      </c>
      <c r="G326" t="s">
        <v>381</v>
      </c>
      <c r="H326" t="s">
        <v>163</v>
      </c>
      <c r="I326" t="s">
        <v>62</v>
      </c>
    </row>
    <row r="327" spans="1:9">
      <c r="A327" s="64" t="s">
        <v>380</v>
      </c>
      <c r="B327" s="64" t="s">
        <v>162</v>
      </c>
      <c r="C327" s="64" t="s">
        <v>432</v>
      </c>
      <c r="D327" s="8">
        <v>5</v>
      </c>
      <c r="E327" s="8">
        <v>7.6</v>
      </c>
      <c r="F327" s="8">
        <v>-6.0270000000000001</v>
      </c>
      <c r="G327" t="s">
        <v>381</v>
      </c>
      <c r="H327" t="s">
        <v>163</v>
      </c>
      <c r="I327" t="s">
        <v>81</v>
      </c>
    </row>
    <row r="328" spans="1:9">
      <c r="A328" s="64" t="s">
        <v>380</v>
      </c>
      <c r="B328" s="64" t="s">
        <v>162</v>
      </c>
      <c r="C328" s="64" t="s">
        <v>433</v>
      </c>
      <c r="D328" s="8">
        <v>5</v>
      </c>
      <c r="E328" s="8">
        <v>2.4</v>
      </c>
      <c r="F328" s="8">
        <v>-2.4</v>
      </c>
      <c r="G328" t="s">
        <v>381</v>
      </c>
      <c r="H328" t="s">
        <v>163</v>
      </c>
      <c r="I328" t="s">
        <v>384</v>
      </c>
    </row>
  </sheetData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28"/>
  <sheetViews>
    <sheetView topLeftCell="A305" workbookViewId="0">
      <selection activeCell="A328" sqref="A328:IV328"/>
    </sheetView>
  </sheetViews>
  <sheetFormatPr defaultRowHeight="12.75"/>
  <cols>
    <col min="1" max="3" width="9.140625" style="64" customWidth="1"/>
    <col min="4" max="6" width="22.7109375" style="8" customWidth="1"/>
  </cols>
  <sheetData>
    <row r="1" spans="1:9">
      <c r="C1" s="64">
        <f>SUBTOTAL(3,E3:E65000)</f>
        <v>326</v>
      </c>
      <c r="D1" s="8">
        <f>SUBTOTAL(9,D3:D65000)</f>
        <v>80900</v>
      </c>
      <c r="E1" s="8">
        <f>SUBTOTAL(9,E3:E65000)</f>
        <v>96268.700000000026</v>
      </c>
      <c r="F1" s="8">
        <f>SUBTOTAL(9,F3:F65000)</f>
        <v>145.53697999999738</v>
      </c>
    </row>
    <row r="2" spans="1:9">
      <c r="A2" s="64" t="s">
        <v>45</v>
      </c>
      <c r="B2" s="64" t="s">
        <v>46</v>
      </c>
      <c r="C2" s="64" t="s">
        <v>47</v>
      </c>
      <c r="D2" s="63" t="s">
        <v>30</v>
      </c>
      <c r="E2" s="63" t="s">
        <v>31</v>
      </c>
      <c r="F2" s="63" t="s">
        <v>32</v>
      </c>
      <c r="G2" t="s">
        <v>48</v>
      </c>
      <c r="H2" t="s">
        <v>49</v>
      </c>
      <c r="I2" t="s">
        <v>50</v>
      </c>
    </row>
    <row r="3" spans="1:9">
      <c r="B3" s="64" t="s">
        <v>51</v>
      </c>
      <c r="C3" s="64" t="s">
        <v>386</v>
      </c>
      <c r="D3" s="8">
        <v>4019</v>
      </c>
      <c r="E3" s="8">
        <v>4019</v>
      </c>
      <c r="F3" s="8">
        <v>2618.2852200000002</v>
      </c>
      <c r="H3" t="s">
        <v>52</v>
      </c>
    </row>
    <row r="4" spans="1:9">
      <c r="B4" s="64" t="s">
        <v>53</v>
      </c>
      <c r="C4" s="64" t="s">
        <v>386</v>
      </c>
      <c r="D4" s="8">
        <v>200</v>
      </c>
      <c r="E4" s="8">
        <v>200</v>
      </c>
      <c r="F4" s="8">
        <v>94.123260000000002</v>
      </c>
      <c r="H4" t="s">
        <v>54</v>
      </c>
    </row>
    <row r="5" spans="1:9">
      <c r="B5" s="64" t="s">
        <v>55</v>
      </c>
      <c r="C5" s="64" t="s">
        <v>386</v>
      </c>
      <c r="D5" s="8">
        <v>400</v>
      </c>
      <c r="E5" s="8">
        <v>400</v>
      </c>
      <c r="F5" s="8">
        <v>311.03431</v>
      </c>
      <c r="H5" t="s">
        <v>56</v>
      </c>
    </row>
    <row r="6" spans="1:9">
      <c r="B6" s="64" t="s">
        <v>57</v>
      </c>
      <c r="C6" s="64" t="s">
        <v>386</v>
      </c>
      <c r="D6" s="8">
        <v>3582</v>
      </c>
      <c r="E6" s="8">
        <v>3582</v>
      </c>
      <c r="F6" s="8">
        <v>2943.15551</v>
      </c>
      <c r="H6" t="s">
        <v>58</v>
      </c>
    </row>
    <row r="7" spans="1:9">
      <c r="B7" s="64" t="s">
        <v>59</v>
      </c>
      <c r="C7" s="64" t="s">
        <v>386</v>
      </c>
      <c r="D7" s="8">
        <v>0</v>
      </c>
      <c r="E7" s="8">
        <v>1744.77</v>
      </c>
      <c r="F7" s="8">
        <v>1744.77</v>
      </c>
      <c r="H7" t="s">
        <v>60</v>
      </c>
    </row>
    <row r="8" spans="1:9">
      <c r="B8" s="64" t="s">
        <v>61</v>
      </c>
      <c r="C8" s="64" t="s">
        <v>386</v>
      </c>
      <c r="D8" s="8">
        <v>8000</v>
      </c>
      <c r="E8" s="8">
        <v>8000</v>
      </c>
      <c r="F8" s="8">
        <v>5933.2678800000003</v>
      </c>
      <c r="H8" t="s">
        <v>62</v>
      </c>
    </row>
    <row r="9" spans="1:9">
      <c r="B9" s="64" t="s">
        <v>63</v>
      </c>
      <c r="C9" s="64" t="s">
        <v>386</v>
      </c>
      <c r="D9" s="8">
        <v>4</v>
      </c>
      <c r="E9" s="8">
        <v>4</v>
      </c>
      <c r="F9" s="8">
        <v>0.79900000000000004</v>
      </c>
      <c r="H9" t="s">
        <v>64</v>
      </c>
    </row>
    <row r="10" spans="1:9">
      <c r="B10" s="64" t="s">
        <v>65</v>
      </c>
      <c r="C10" s="64" t="s">
        <v>386</v>
      </c>
      <c r="D10" s="8">
        <v>620</v>
      </c>
      <c r="E10" s="8">
        <v>620</v>
      </c>
      <c r="F10" s="8">
        <v>611.74699999999996</v>
      </c>
      <c r="H10" t="s">
        <v>66</v>
      </c>
    </row>
    <row r="11" spans="1:9">
      <c r="B11" s="64" t="s">
        <v>67</v>
      </c>
      <c r="C11" s="64" t="s">
        <v>386</v>
      </c>
      <c r="D11" s="8">
        <v>30</v>
      </c>
      <c r="E11" s="8">
        <v>30</v>
      </c>
      <c r="F11" s="8">
        <v>29.715</v>
      </c>
      <c r="H11" t="s">
        <v>68</v>
      </c>
    </row>
    <row r="12" spans="1:9">
      <c r="B12" s="64" t="s">
        <v>69</v>
      </c>
      <c r="C12" s="64" t="s">
        <v>386</v>
      </c>
      <c r="D12" s="8">
        <v>5</v>
      </c>
      <c r="E12" s="8">
        <v>5</v>
      </c>
      <c r="F12" s="8">
        <v>2.2400000000000002</v>
      </c>
      <c r="H12" t="s">
        <v>70</v>
      </c>
    </row>
    <row r="13" spans="1:9">
      <c r="B13" s="64" t="s">
        <v>71</v>
      </c>
      <c r="C13" s="64" t="s">
        <v>386</v>
      </c>
      <c r="D13" s="8">
        <v>5</v>
      </c>
      <c r="E13" s="8">
        <v>5</v>
      </c>
      <c r="F13" s="8">
        <v>5.2960000000000003</v>
      </c>
      <c r="H13" t="s">
        <v>72</v>
      </c>
    </row>
    <row r="14" spans="1:9">
      <c r="B14" s="64" t="s">
        <v>73</v>
      </c>
      <c r="C14" s="64" t="s">
        <v>386</v>
      </c>
      <c r="D14" s="8">
        <v>80</v>
      </c>
      <c r="E14" s="8">
        <v>80</v>
      </c>
      <c r="F14" s="8">
        <v>49.735329999999998</v>
      </c>
      <c r="H14" t="s">
        <v>74</v>
      </c>
    </row>
    <row r="15" spans="1:9">
      <c r="B15" s="64" t="s">
        <v>75</v>
      </c>
      <c r="C15" s="64" t="s">
        <v>386</v>
      </c>
      <c r="D15" s="8">
        <v>50</v>
      </c>
      <c r="E15" s="8">
        <v>50</v>
      </c>
      <c r="F15" s="8">
        <v>0</v>
      </c>
      <c r="H15" t="s">
        <v>76</v>
      </c>
    </row>
    <row r="16" spans="1:9">
      <c r="B16" s="64" t="s">
        <v>77</v>
      </c>
      <c r="C16" s="64" t="s">
        <v>386</v>
      </c>
      <c r="D16" s="8">
        <v>25</v>
      </c>
      <c r="E16" s="8">
        <v>25</v>
      </c>
      <c r="F16" s="8">
        <v>19.010000000000002</v>
      </c>
      <c r="H16" t="s">
        <v>78</v>
      </c>
    </row>
    <row r="17" spans="2:8">
      <c r="B17" s="64" t="s">
        <v>80</v>
      </c>
      <c r="C17" s="64" t="s">
        <v>386</v>
      </c>
      <c r="D17" s="8">
        <v>1674</v>
      </c>
      <c r="E17" s="8">
        <v>1674</v>
      </c>
      <c r="F17" s="8">
        <v>1142.0206000000001</v>
      </c>
      <c r="H17" t="s">
        <v>81</v>
      </c>
    </row>
    <row r="18" spans="2:8">
      <c r="B18" s="64" t="s">
        <v>82</v>
      </c>
      <c r="C18" s="64" t="s">
        <v>386</v>
      </c>
      <c r="D18" s="8">
        <v>0</v>
      </c>
      <c r="E18" s="8">
        <v>159.5</v>
      </c>
      <c r="F18" s="8">
        <v>0</v>
      </c>
      <c r="H18" t="s">
        <v>83</v>
      </c>
    </row>
    <row r="19" spans="2:8">
      <c r="B19" s="64" t="s">
        <v>82</v>
      </c>
      <c r="C19" s="64" t="s">
        <v>386</v>
      </c>
      <c r="D19" s="8">
        <v>0</v>
      </c>
      <c r="E19" s="8">
        <v>0</v>
      </c>
      <c r="F19" s="8">
        <v>159.5</v>
      </c>
      <c r="H19" t="s">
        <v>84</v>
      </c>
    </row>
    <row r="20" spans="2:8">
      <c r="B20" s="64" t="s">
        <v>85</v>
      </c>
      <c r="C20" s="64" t="s">
        <v>386</v>
      </c>
      <c r="D20" s="8">
        <v>1096.8</v>
      </c>
      <c r="E20" s="8">
        <v>1087.7</v>
      </c>
      <c r="F20" s="8">
        <v>0</v>
      </c>
      <c r="H20" t="s">
        <v>86</v>
      </c>
    </row>
    <row r="21" spans="2:8">
      <c r="B21" s="64" t="s">
        <v>85</v>
      </c>
      <c r="C21" s="64" t="s">
        <v>386</v>
      </c>
      <c r="D21" s="8">
        <v>0</v>
      </c>
      <c r="E21" s="8">
        <v>0</v>
      </c>
      <c r="F21" s="8">
        <v>725.13599999999997</v>
      </c>
      <c r="H21" t="s">
        <v>87</v>
      </c>
    </row>
    <row r="22" spans="2:8">
      <c r="B22" s="64" t="s">
        <v>88</v>
      </c>
      <c r="C22" s="64" t="s">
        <v>386</v>
      </c>
      <c r="D22" s="8">
        <v>0</v>
      </c>
      <c r="E22" s="8">
        <v>40</v>
      </c>
      <c r="F22" s="8">
        <v>0</v>
      </c>
      <c r="H22" t="s">
        <v>89</v>
      </c>
    </row>
    <row r="23" spans="2:8">
      <c r="B23" s="64" t="s">
        <v>92</v>
      </c>
      <c r="C23" s="64" t="s">
        <v>386</v>
      </c>
      <c r="D23" s="8">
        <v>65.16</v>
      </c>
      <c r="E23" s="8">
        <v>508.79099999999994</v>
      </c>
      <c r="F23" s="8">
        <v>362.89</v>
      </c>
      <c r="H23" t="s">
        <v>93</v>
      </c>
    </row>
    <row r="24" spans="2:8">
      <c r="B24" s="64" t="s">
        <v>94</v>
      </c>
      <c r="C24" s="64" t="s">
        <v>386</v>
      </c>
      <c r="D24" s="8">
        <v>0</v>
      </c>
      <c r="E24" s="8">
        <v>0</v>
      </c>
      <c r="F24" s="8">
        <v>0.7</v>
      </c>
      <c r="H24" t="s">
        <v>95</v>
      </c>
    </row>
    <row r="25" spans="2:8">
      <c r="B25" s="64" t="s">
        <v>96</v>
      </c>
      <c r="C25" s="64" t="s">
        <v>386</v>
      </c>
      <c r="D25" s="8">
        <v>0</v>
      </c>
      <c r="E25" s="8">
        <v>140</v>
      </c>
      <c r="F25" s="8">
        <v>140</v>
      </c>
      <c r="H25" t="s">
        <v>97</v>
      </c>
    </row>
    <row r="26" spans="2:8">
      <c r="B26" s="64" t="s">
        <v>98</v>
      </c>
      <c r="C26" s="64" t="s">
        <v>386</v>
      </c>
      <c r="D26" s="8">
        <v>0</v>
      </c>
      <c r="E26" s="8">
        <v>34.729999999999997</v>
      </c>
      <c r="F26" s="8">
        <v>0</v>
      </c>
      <c r="H26" t="s">
        <v>99</v>
      </c>
    </row>
    <row r="27" spans="2:8">
      <c r="B27" s="64" t="s">
        <v>98</v>
      </c>
      <c r="C27" s="64" t="s">
        <v>386</v>
      </c>
      <c r="D27" s="8">
        <v>0</v>
      </c>
      <c r="E27" s="8">
        <v>0</v>
      </c>
      <c r="F27" s="8">
        <v>17.364619999999999</v>
      </c>
      <c r="H27" t="s">
        <v>100</v>
      </c>
    </row>
    <row r="28" spans="2:8">
      <c r="B28" s="64" t="s">
        <v>101</v>
      </c>
      <c r="C28" s="64" t="s">
        <v>386</v>
      </c>
      <c r="D28" s="8">
        <v>0</v>
      </c>
      <c r="E28" s="8">
        <v>295.19900000000001</v>
      </c>
      <c r="F28" s="8">
        <v>0</v>
      </c>
      <c r="H28" t="s">
        <v>102</v>
      </c>
    </row>
    <row r="29" spans="2:8">
      <c r="B29" s="64" t="s">
        <v>101</v>
      </c>
      <c r="C29" s="64" t="s">
        <v>386</v>
      </c>
      <c r="D29" s="8">
        <v>0</v>
      </c>
      <c r="E29" s="8">
        <v>0</v>
      </c>
      <c r="F29" s="8">
        <v>295.19862000000001</v>
      </c>
      <c r="H29" t="s">
        <v>103</v>
      </c>
    </row>
    <row r="30" spans="2:8">
      <c r="B30" s="64" t="s">
        <v>104</v>
      </c>
      <c r="C30" s="64" t="s">
        <v>386</v>
      </c>
      <c r="D30" s="8">
        <v>0</v>
      </c>
      <c r="E30" s="8">
        <v>198</v>
      </c>
      <c r="F30" s="8">
        <v>198</v>
      </c>
      <c r="H30" t="s">
        <v>105</v>
      </c>
    </row>
    <row r="31" spans="2:8">
      <c r="B31" s="64" t="s">
        <v>106</v>
      </c>
      <c r="C31" s="64" t="s">
        <v>386</v>
      </c>
      <c r="D31" s="8">
        <v>11254.04</v>
      </c>
      <c r="E31" s="8">
        <v>15638.174999999999</v>
      </c>
      <c r="F31" s="8">
        <v>0</v>
      </c>
      <c r="H31" t="s">
        <v>107</v>
      </c>
    </row>
    <row r="32" spans="2:8">
      <c r="B32" s="64" t="s">
        <v>108</v>
      </c>
      <c r="C32" s="64" t="s">
        <v>386</v>
      </c>
      <c r="D32" s="8">
        <v>0</v>
      </c>
      <c r="E32" s="8">
        <v>0</v>
      </c>
      <c r="F32" s="8">
        <v>45.082999999999998</v>
      </c>
      <c r="H32" t="s">
        <v>109</v>
      </c>
    </row>
    <row r="33" spans="1:9">
      <c r="B33" s="64" t="s">
        <v>77</v>
      </c>
      <c r="C33" s="64" t="s">
        <v>387</v>
      </c>
      <c r="D33" s="8">
        <v>10</v>
      </c>
      <c r="E33" s="8">
        <v>10</v>
      </c>
      <c r="F33" s="8">
        <v>4.91</v>
      </c>
      <c r="H33" t="s">
        <v>78</v>
      </c>
      <c r="I33" t="s">
        <v>79</v>
      </c>
    </row>
    <row r="34" spans="1:9">
      <c r="B34" s="64" t="s">
        <v>88</v>
      </c>
      <c r="C34" s="64" t="s">
        <v>388</v>
      </c>
      <c r="D34" s="8">
        <v>0</v>
      </c>
      <c r="E34" s="8">
        <v>0</v>
      </c>
      <c r="F34" s="8">
        <v>40</v>
      </c>
      <c r="H34" t="s">
        <v>90</v>
      </c>
      <c r="I34" t="s">
        <v>91</v>
      </c>
    </row>
    <row r="35" spans="1:9">
      <c r="A35" s="64" t="s">
        <v>110</v>
      </c>
      <c r="B35" s="64" t="s">
        <v>111</v>
      </c>
      <c r="C35" s="64" t="s">
        <v>386</v>
      </c>
      <c r="D35" s="8">
        <v>4</v>
      </c>
      <c r="E35" s="8">
        <v>4</v>
      </c>
      <c r="F35" s="8">
        <v>0</v>
      </c>
      <c r="G35" t="s">
        <v>112</v>
      </c>
      <c r="H35" t="s">
        <v>113</v>
      </c>
    </row>
    <row r="36" spans="1:9">
      <c r="A36" s="64" t="s">
        <v>114</v>
      </c>
      <c r="B36" s="64" t="s">
        <v>115</v>
      </c>
      <c r="C36" s="64" t="s">
        <v>386</v>
      </c>
      <c r="D36" s="8">
        <v>6000</v>
      </c>
      <c r="E36" s="8">
        <v>6000</v>
      </c>
      <c r="F36" s="8">
        <v>6525.2811099999999</v>
      </c>
      <c r="G36" t="s">
        <v>116</v>
      </c>
      <c r="H36" t="s">
        <v>117</v>
      </c>
    </row>
    <row r="37" spans="1:9">
      <c r="A37" s="64" t="s">
        <v>114</v>
      </c>
      <c r="B37" s="64" t="s">
        <v>118</v>
      </c>
      <c r="C37" s="64" t="s">
        <v>386</v>
      </c>
      <c r="D37" s="8">
        <v>20</v>
      </c>
      <c r="E37" s="8">
        <v>20</v>
      </c>
      <c r="F37" s="8">
        <v>0</v>
      </c>
      <c r="G37" t="s">
        <v>116</v>
      </c>
      <c r="H37" t="s">
        <v>119</v>
      </c>
    </row>
    <row r="38" spans="1:9">
      <c r="A38" s="64" t="s">
        <v>114</v>
      </c>
      <c r="B38" s="64" t="s">
        <v>120</v>
      </c>
      <c r="C38" s="64" t="s">
        <v>386</v>
      </c>
      <c r="D38" s="8">
        <v>1000</v>
      </c>
      <c r="E38" s="8">
        <v>1000</v>
      </c>
      <c r="F38" s="8">
        <v>-332.20499999999998</v>
      </c>
      <c r="G38" t="s">
        <v>116</v>
      </c>
      <c r="H38" t="s">
        <v>121</v>
      </c>
    </row>
    <row r="39" spans="1:9">
      <c r="A39" s="64" t="s">
        <v>114</v>
      </c>
      <c r="B39" s="64" t="s">
        <v>122</v>
      </c>
      <c r="C39" s="64" t="s">
        <v>386</v>
      </c>
      <c r="D39" s="8">
        <v>50</v>
      </c>
      <c r="E39" s="8">
        <v>50</v>
      </c>
      <c r="F39" s="8">
        <v>-19.989999999999998</v>
      </c>
      <c r="G39" t="s">
        <v>116</v>
      </c>
      <c r="H39" t="s">
        <v>123</v>
      </c>
    </row>
    <row r="40" spans="1:9">
      <c r="A40" s="64" t="s">
        <v>114</v>
      </c>
      <c r="B40" s="64" t="s">
        <v>111</v>
      </c>
      <c r="C40" s="64" t="s">
        <v>386</v>
      </c>
      <c r="D40" s="8">
        <v>2900</v>
      </c>
      <c r="E40" s="8">
        <v>2839.5</v>
      </c>
      <c r="F40" s="8">
        <v>-2709.9288900000001</v>
      </c>
      <c r="G40" t="s">
        <v>116</v>
      </c>
      <c r="H40" t="s">
        <v>113</v>
      </c>
    </row>
    <row r="41" spans="1:9">
      <c r="A41" s="64" t="s">
        <v>114</v>
      </c>
      <c r="B41" s="64" t="s">
        <v>125</v>
      </c>
      <c r="C41" s="64" t="s">
        <v>386</v>
      </c>
      <c r="D41" s="8">
        <v>100</v>
      </c>
      <c r="E41" s="8">
        <v>100</v>
      </c>
      <c r="F41" s="8">
        <v>0</v>
      </c>
      <c r="G41" t="s">
        <v>116</v>
      </c>
      <c r="H41" t="s">
        <v>126</v>
      </c>
    </row>
    <row r="42" spans="1:9">
      <c r="A42" s="64" t="s">
        <v>114</v>
      </c>
      <c r="B42" s="64" t="s">
        <v>127</v>
      </c>
      <c r="C42" s="64" t="s">
        <v>386</v>
      </c>
      <c r="D42" s="8">
        <v>8</v>
      </c>
      <c r="E42" s="8">
        <v>8</v>
      </c>
      <c r="F42" s="8">
        <v>-7.96</v>
      </c>
      <c r="G42" t="s">
        <v>116</v>
      </c>
      <c r="H42" t="s">
        <v>128</v>
      </c>
    </row>
    <row r="43" spans="1:9">
      <c r="A43" s="64" t="s">
        <v>114</v>
      </c>
      <c r="B43" s="64" t="s">
        <v>129</v>
      </c>
      <c r="C43" s="64" t="s">
        <v>386</v>
      </c>
      <c r="D43" s="8">
        <v>50</v>
      </c>
      <c r="E43" s="8">
        <v>50</v>
      </c>
      <c r="F43" s="8">
        <v>0</v>
      </c>
      <c r="G43" t="s">
        <v>116</v>
      </c>
      <c r="H43" t="s">
        <v>130</v>
      </c>
    </row>
    <row r="44" spans="1:9">
      <c r="A44" s="64" t="s">
        <v>114</v>
      </c>
      <c r="B44" s="64" t="s">
        <v>111</v>
      </c>
      <c r="C44" s="64" t="s">
        <v>389</v>
      </c>
      <c r="D44" s="8">
        <v>100</v>
      </c>
      <c r="E44" s="8">
        <v>100</v>
      </c>
      <c r="F44" s="8">
        <v>0</v>
      </c>
      <c r="G44" t="s">
        <v>116</v>
      </c>
      <c r="H44" t="s">
        <v>113</v>
      </c>
      <c r="I44" t="s">
        <v>124</v>
      </c>
    </row>
    <row r="45" spans="1:9">
      <c r="A45" s="64" t="s">
        <v>114</v>
      </c>
      <c r="B45" s="64" t="s">
        <v>111</v>
      </c>
      <c r="C45" s="64" t="s">
        <v>388</v>
      </c>
      <c r="D45" s="8">
        <v>0</v>
      </c>
      <c r="E45" s="8">
        <v>60.5</v>
      </c>
      <c r="F45" s="8">
        <v>-60.5</v>
      </c>
      <c r="G45" t="s">
        <v>116</v>
      </c>
      <c r="H45" t="s">
        <v>113</v>
      </c>
      <c r="I45" t="s">
        <v>91</v>
      </c>
    </row>
    <row r="46" spans="1:9">
      <c r="A46" s="64" t="s">
        <v>131</v>
      </c>
      <c r="B46" s="64" t="s">
        <v>115</v>
      </c>
      <c r="C46" s="64" t="s">
        <v>386</v>
      </c>
      <c r="D46" s="8">
        <v>50</v>
      </c>
      <c r="E46" s="8">
        <v>50</v>
      </c>
      <c r="F46" s="8">
        <v>8.3849999999999998</v>
      </c>
      <c r="G46" t="s">
        <v>132</v>
      </c>
      <c r="H46" t="s">
        <v>133</v>
      </c>
    </row>
    <row r="47" spans="1:9">
      <c r="A47" s="64" t="s">
        <v>131</v>
      </c>
      <c r="B47" s="64" t="s">
        <v>134</v>
      </c>
      <c r="C47" s="64" t="s">
        <v>386</v>
      </c>
      <c r="D47" s="8">
        <v>500</v>
      </c>
      <c r="E47" s="8">
        <v>500</v>
      </c>
      <c r="F47" s="8">
        <v>-281.27600000000001</v>
      </c>
      <c r="G47" t="s">
        <v>132</v>
      </c>
      <c r="H47" t="s">
        <v>135</v>
      </c>
    </row>
    <row r="48" spans="1:9">
      <c r="A48" s="64" t="s">
        <v>131</v>
      </c>
      <c r="B48" s="64" t="s">
        <v>136</v>
      </c>
      <c r="C48" s="64" t="s">
        <v>386</v>
      </c>
      <c r="D48" s="8">
        <v>20</v>
      </c>
      <c r="E48" s="8">
        <v>20</v>
      </c>
      <c r="F48" s="8">
        <v>0</v>
      </c>
      <c r="G48" t="s">
        <v>132</v>
      </c>
      <c r="H48" t="s">
        <v>137</v>
      </c>
    </row>
    <row r="49" spans="1:9">
      <c r="A49" s="64" t="s">
        <v>131</v>
      </c>
      <c r="B49" s="64" t="s">
        <v>138</v>
      </c>
      <c r="C49" s="64" t="s">
        <v>386</v>
      </c>
      <c r="D49" s="8">
        <v>125</v>
      </c>
      <c r="E49" s="8">
        <v>125</v>
      </c>
      <c r="F49" s="8">
        <v>-70.177000000000007</v>
      </c>
      <c r="G49" t="s">
        <v>132</v>
      </c>
      <c r="H49" t="s">
        <v>139</v>
      </c>
    </row>
    <row r="50" spans="1:9">
      <c r="A50" s="64" t="s">
        <v>131</v>
      </c>
      <c r="B50" s="64" t="s">
        <v>140</v>
      </c>
      <c r="C50" s="64" t="s">
        <v>386</v>
      </c>
      <c r="D50" s="8">
        <v>45</v>
      </c>
      <c r="E50" s="8">
        <v>45</v>
      </c>
      <c r="F50" s="8">
        <v>-25.266999999999999</v>
      </c>
      <c r="G50" t="s">
        <v>132</v>
      </c>
      <c r="H50" t="s">
        <v>141</v>
      </c>
    </row>
    <row r="51" spans="1:9">
      <c r="A51" s="64" t="s">
        <v>131</v>
      </c>
      <c r="B51" s="64" t="s">
        <v>118</v>
      </c>
      <c r="C51" s="64" t="s">
        <v>386</v>
      </c>
      <c r="D51" s="8">
        <v>25</v>
      </c>
      <c r="E51" s="8">
        <v>25</v>
      </c>
      <c r="F51" s="8">
        <v>-3.49</v>
      </c>
      <c r="G51" t="s">
        <v>132</v>
      </c>
      <c r="H51" t="s">
        <v>119</v>
      </c>
    </row>
    <row r="52" spans="1:9">
      <c r="A52" s="64" t="s">
        <v>131</v>
      </c>
      <c r="B52" s="64" t="s">
        <v>120</v>
      </c>
      <c r="C52" s="64" t="s">
        <v>386</v>
      </c>
      <c r="D52" s="8">
        <v>300</v>
      </c>
      <c r="E52" s="8">
        <v>300</v>
      </c>
      <c r="F52" s="8">
        <v>-239.21610000000001</v>
      </c>
      <c r="G52" t="s">
        <v>132</v>
      </c>
      <c r="H52" t="s">
        <v>121</v>
      </c>
    </row>
    <row r="53" spans="1:9">
      <c r="A53" s="64" t="s">
        <v>131</v>
      </c>
      <c r="B53" s="64" t="s">
        <v>122</v>
      </c>
      <c r="C53" s="64" t="s">
        <v>386</v>
      </c>
      <c r="D53" s="8">
        <v>150</v>
      </c>
      <c r="E53" s="8">
        <v>150</v>
      </c>
      <c r="F53" s="8">
        <v>-35.783999999999999</v>
      </c>
      <c r="G53" t="s">
        <v>132</v>
      </c>
      <c r="H53" t="s">
        <v>123</v>
      </c>
    </row>
    <row r="54" spans="1:9">
      <c r="A54" s="64" t="s">
        <v>131</v>
      </c>
      <c r="B54" s="64" t="s">
        <v>111</v>
      </c>
      <c r="C54" s="64" t="s">
        <v>386</v>
      </c>
      <c r="D54" s="8">
        <v>200</v>
      </c>
      <c r="E54" s="8">
        <v>200</v>
      </c>
      <c r="F54" s="8">
        <v>-57.854999999999997</v>
      </c>
      <c r="G54" t="s">
        <v>132</v>
      </c>
      <c r="H54" t="s">
        <v>113</v>
      </c>
    </row>
    <row r="55" spans="1:9">
      <c r="A55" s="64" t="s">
        <v>131</v>
      </c>
      <c r="B55" s="64" t="s">
        <v>125</v>
      </c>
      <c r="C55" s="64" t="s">
        <v>386</v>
      </c>
      <c r="D55" s="8">
        <v>100</v>
      </c>
      <c r="E55" s="8">
        <v>100</v>
      </c>
      <c r="F55" s="8">
        <v>-11.422000000000001</v>
      </c>
      <c r="G55" t="s">
        <v>132</v>
      </c>
      <c r="H55" t="s">
        <v>126</v>
      </c>
    </row>
    <row r="56" spans="1:9">
      <c r="A56" s="64" t="s">
        <v>131</v>
      </c>
      <c r="B56" s="64" t="s">
        <v>125</v>
      </c>
      <c r="C56" s="64" t="s">
        <v>393</v>
      </c>
      <c r="D56" s="8">
        <v>300</v>
      </c>
      <c r="E56" s="8">
        <v>300</v>
      </c>
      <c r="F56" s="8">
        <v>-187.0564</v>
      </c>
      <c r="G56" t="s">
        <v>132</v>
      </c>
      <c r="H56" t="s">
        <v>126</v>
      </c>
      <c r="I56" t="s">
        <v>145</v>
      </c>
    </row>
    <row r="57" spans="1:9">
      <c r="A57" s="64" t="s">
        <v>131</v>
      </c>
      <c r="B57" s="64" t="s">
        <v>120</v>
      </c>
      <c r="C57" s="64" t="s">
        <v>390</v>
      </c>
      <c r="D57" s="8">
        <v>50</v>
      </c>
      <c r="E57" s="8">
        <v>50</v>
      </c>
      <c r="F57" s="8">
        <v>0</v>
      </c>
      <c r="G57" t="s">
        <v>132</v>
      </c>
      <c r="H57" t="s">
        <v>121</v>
      </c>
      <c r="I57" t="s">
        <v>142</v>
      </c>
    </row>
    <row r="58" spans="1:9">
      <c r="A58" s="64" t="s">
        <v>131</v>
      </c>
      <c r="B58" s="64" t="s">
        <v>111</v>
      </c>
      <c r="C58" s="64" t="s">
        <v>390</v>
      </c>
      <c r="D58" s="8">
        <v>50</v>
      </c>
      <c r="E58" s="8">
        <v>50</v>
      </c>
      <c r="F58" s="8">
        <v>0</v>
      </c>
      <c r="G58" t="s">
        <v>132</v>
      </c>
      <c r="H58" t="s">
        <v>113</v>
      </c>
      <c r="I58" t="s">
        <v>142</v>
      </c>
    </row>
    <row r="59" spans="1:9">
      <c r="A59" s="64" t="s">
        <v>131</v>
      </c>
      <c r="B59" s="64" t="s">
        <v>120</v>
      </c>
      <c r="C59" s="64" t="s">
        <v>391</v>
      </c>
      <c r="D59" s="8">
        <v>150</v>
      </c>
      <c r="E59" s="8">
        <v>300</v>
      </c>
      <c r="F59" s="8">
        <v>-26.365220000000001</v>
      </c>
      <c r="G59" t="s">
        <v>132</v>
      </c>
      <c r="H59" t="s">
        <v>121</v>
      </c>
      <c r="I59" t="s">
        <v>143</v>
      </c>
    </row>
    <row r="60" spans="1:9">
      <c r="A60" s="64" t="s">
        <v>131</v>
      </c>
      <c r="B60" s="64" t="s">
        <v>111</v>
      </c>
      <c r="C60" s="64" t="s">
        <v>391</v>
      </c>
      <c r="D60" s="8">
        <v>200</v>
      </c>
      <c r="E60" s="8">
        <v>550</v>
      </c>
      <c r="F60" s="8">
        <v>-266.13914999999997</v>
      </c>
      <c r="G60" t="s">
        <v>132</v>
      </c>
      <c r="H60" t="s">
        <v>113</v>
      </c>
      <c r="I60" t="s">
        <v>143</v>
      </c>
    </row>
    <row r="61" spans="1:9">
      <c r="A61" s="64" t="s">
        <v>131</v>
      </c>
      <c r="B61" s="64" t="s">
        <v>125</v>
      </c>
      <c r="C61" s="64" t="s">
        <v>394</v>
      </c>
      <c r="D61" s="8">
        <v>0</v>
      </c>
      <c r="E61" s="8">
        <v>605</v>
      </c>
      <c r="F61" s="8">
        <v>-596.55870000000004</v>
      </c>
      <c r="G61" t="s">
        <v>132</v>
      </c>
      <c r="H61" t="s">
        <v>126</v>
      </c>
      <c r="I61" t="s">
        <v>146</v>
      </c>
    </row>
    <row r="62" spans="1:9">
      <c r="A62" s="64" t="s">
        <v>131</v>
      </c>
      <c r="B62" s="64" t="s">
        <v>111</v>
      </c>
      <c r="C62" s="64" t="s">
        <v>392</v>
      </c>
      <c r="D62" s="8">
        <v>0</v>
      </c>
      <c r="E62" s="8">
        <v>12.1</v>
      </c>
      <c r="F62" s="8">
        <v>-12.1</v>
      </c>
      <c r="G62" t="s">
        <v>132</v>
      </c>
      <c r="H62" t="s">
        <v>113</v>
      </c>
      <c r="I62" t="s">
        <v>144</v>
      </c>
    </row>
    <row r="63" spans="1:9">
      <c r="A63" s="64" t="s">
        <v>131</v>
      </c>
      <c r="B63" s="64" t="s">
        <v>147</v>
      </c>
      <c r="C63" s="64" t="s">
        <v>392</v>
      </c>
      <c r="D63" s="8">
        <v>1500</v>
      </c>
      <c r="E63" s="8">
        <v>2587.9</v>
      </c>
      <c r="F63" s="8">
        <v>-2569.3656299999998</v>
      </c>
      <c r="G63" t="s">
        <v>132</v>
      </c>
      <c r="H63" t="s">
        <v>148</v>
      </c>
      <c r="I63" t="s">
        <v>144</v>
      </c>
    </row>
    <row r="64" spans="1:9">
      <c r="A64" s="64" t="s">
        <v>131</v>
      </c>
      <c r="B64" s="64" t="s">
        <v>147</v>
      </c>
      <c r="C64" s="64" t="s">
        <v>395</v>
      </c>
      <c r="D64" s="8">
        <v>500</v>
      </c>
      <c r="E64" s="8">
        <v>500</v>
      </c>
      <c r="F64" s="8">
        <v>-290.43200000000002</v>
      </c>
      <c r="G64" t="s">
        <v>132</v>
      </c>
      <c r="H64" t="s">
        <v>148</v>
      </c>
      <c r="I64" t="s">
        <v>149</v>
      </c>
    </row>
    <row r="65" spans="1:9">
      <c r="A65" s="64" t="s">
        <v>150</v>
      </c>
      <c r="B65" s="64" t="s">
        <v>151</v>
      </c>
      <c r="C65" s="64" t="s">
        <v>386</v>
      </c>
      <c r="D65" s="8">
        <v>51</v>
      </c>
      <c r="E65" s="8">
        <v>51</v>
      </c>
      <c r="F65" s="8">
        <v>-50.73</v>
      </c>
      <c r="G65" t="s">
        <v>152</v>
      </c>
      <c r="H65" t="s">
        <v>153</v>
      </c>
    </row>
    <row r="66" spans="1:9">
      <c r="A66" s="64" t="s">
        <v>154</v>
      </c>
      <c r="B66" s="64" t="s">
        <v>155</v>
      </c>
      <c r="C66" s="64" t="s">
        <v>386</v>
      </c>
      <c r="D66" s="8">
        <v>474</v>
      </c>
      <c r="E66" s="8">
        <v>474</v>
      </c>
      <c r="F66" s="8">
        <v>238.0675</v>
      </c>
      <c r="G66" t="s">
        <v>156</v>
      </c>
      <c r="H66" t="s">
        <v>157</v>
      </c>
    </row>
    <row r="67" spans="1:9">
      <c r="A67" s="64" t="s">
        <v>154</v>
      </c>
      <c r="B67" s="64" t="s">
        <v>120</v>
      </c>
      <c r="C67" s="64" t="s">
        <v>386</v>
      </c>
      <c r="D67" s="8">
        <v>30</v>
      </c>
      <c r="E67" s="8">
        <v>80</v>
      </c>
      <c r="F67" s="8">
        <v>-45.167549999999999</v>
      </c>
      <c r="G67" t="s">
        <v>156</v>
      </c>
      <c r="H67" t="s">
        <v>121</v>
      </c>
    </row>
    <row r="68" spans="1:9">
      <c r="A68" s="64" t="s">
        <v>154</v>
      </c>
      <c r="B68" s="64" t="s">
        <v>160</v>
      </c>
      <c r="C68" s="64" t="s">
        <v>386</v>
      </c>
      <c r="D68" s="8">
        <v>30</v>
      </c>
      <c r="E68" s="8">
        <v>30</v>
      </c>
      <c r="F68" s="8">
        <v>0</v>
      </c>
      <c r="G68" t="s">
        <v>156</v>
      </c>
      <c r="H68" t="s">
        <v>161</v>
      </c>
    </row>
    <row r="69" spans="1:9">
      <c r="A69" s="64" t="s">
        <v>154</v>
      </c>
      <c r="B69" s="64" t="s">
        <v>122</v>
      </c>
      <c r="C69" s="64" t="s">
        <v>386</v>
      </c>
      <c r="D69" s="8">
        <v>1</v>
      </c>
      <c r="E69" s="8">
        <v>1</v>
      </c>
      <c r="F69" s="8">
        <v>-1.857</v>
      </c>
      <c r="G69" t="s">
        <v>156</v>
      </c>
      <c r="H69" t="s">
        <v>123</v>
      </c>
    </row>
    <row r="70" spans="1:9">
      <c r="A70" s="64" t="s">
        <v>154</v>
      </c>
      <c r="B70" s="64" t="s">
        <v>111</v>
      </c>
      <c r="C70" s="64" t="s">
        <v>386</v>
      </c>
      <c r="D70" s="8">
        <v>25</v>
      </c>
      <c r="E70" s="8">
        <v>105.85299999999999</v>
      </c>
      <c r="F70" s="8">
        <v>-109.79452000000001</v>
      </c>
      <c r="G70" t="s">
        <v>156</v>
      </c>
      <c r="H70" t="s">
        <v>113</v>
      </c>
    </row>
    <row r="71" spans="1:9">
      <c r="A71" s="64" t="s">
        <v>154</v>
      </c>
      <c r="B71" s="64" t="s">
        <v>125</v>
      </c>
      <c r="C71" s="64" t="s">
        <v>386</v>
      </c>
      <c r="D71" s="8">
        <v>800</v>
      </c>
      <c r="E71" s="8">
        <v>450</v>
      </c>
      <c r="F71" s="8">
        <v>-191.55692999999999</v>
      </c>
      <c r="G71" t="s">
        <v>156</v>
      </c>
      <c r="H71" t="s">
        <v>126</v>
      </c>
    </row>
    <row r="72" spans="1:9">
      <c r="A72" s="64" t="s">
        <v>154</v>
      </c>
      <c r="B72" s="64" t="s">
        <v>162</v>
      </c>
      <c r="C72" s="64" t="s">
        <v>386</v>
      </c>
      <c r="D72" s="8">
        <v>150</v>
      </c>
      <c r="E72" s="8">
        <v>150</v>
      </c>
      <c r="F72" s="8">
        <v>9.3620000000000001</v>
      </c>
      <c r="G72" t="s">
        <v>156</v>
      </c>
      <c r="H72" t="s">
        <v>163</v>
      </c>
    </row>
    <row r="73" spans="1:9">
      <c r="A73" s="64" t="s">
        <v>154</v>
      </c>
      <c r="B73" s="64" t="s">
        <v>120</v>
      </c>
      <c r="C73" s="64" t="s">
        <v>396</v>
      </c>
      <c r="D73" s="8">
        <v>0</v>
      </c>
      <c r="E73" s="8">
        <v>500</v>
      </c>
      <c r="F73" s="8">
        <v>-5.0404999999999998</v>
      </c>
      <c r="G73" t="s">
        <v>156</v>
      </c>
      <c r="H73" t="s">
        <v>121</v>
      </c>
      <c r="I73" t="s">
        <v>158</v>
      </c>
    </row>
    <row r="74" spans="1:9">
      <c r="A74" s="64" t="s">
        <v>154</v>
      </c>
      <c r="B74" s="64" t="s">
        <v>122</v>
      </c>
      <c r="C74" s="64" t="s">
        <v>396</v>
      </c>
      <c r="D74" s="8">
        <v>0</v>
      </c>
      <c r="E74" s="8">
        <v>5</v>
      </c>
      <c r="F74" s="8">
        <v>-1.9570000000000001</v>
      </c>
      <c r="G74" t="s">
        <v>156</v>
      </c>
      <c r="H74" t="s">
        <v>123</v>
      </c>
      <c r="I74" t="s">
        <v>158</v>
      </c>
    </row>
    <row r="75" spans="1:9">
      <c r="A75" s="64" t="s">
        <v>154</v>
      </c>
      <c r="B75" s="64" t="s">
        <v>111</v>
      </c>
      <c r="C75" s="64" t="s">
        <v>396</v>
      </c>
      <c r="D75" s="8">
        <v>0</v>
      </c>
      <c r="E75" s="8">
        <v>500</v>
      </c>
      <c r="F75" s="8">
        <v>-76.651650000000004</v>
      </c>
      <c r="G75" t="s">
        <v>156</v>
      </c>
      <c r="H75" t="s">
        <v>113</v>
      </c>
      <c r="I75" t="s">
        <v>158</v>
      </c>
    </row>
    <row r="76" spans="1:9">
      <c r="A76" s="64" t="s">
        <v>154</v>
      </c>
      <c r="B76" s="64" t="s">
        <v>125</v>
      </c>
      <c r="C76" s="64" t="s">
        <v>396</v>
      </c>
      <c r="D76" s="8">
        <v>2000</v>
      </c>
      <c r="E76" s="8">
        <v>995</v>
      </c>
      <c r="F76" s="8">
        <v>-155.87799999999999</v>
      </c>
      <c r="G76" t="s">
        <v>156</v>
      </c>
      <c r="H76" t="s">
        <v>126</v>
      </c>
      <c r="I76" t="s">
        <v>158</v>
      </c>
    </row>
    <row r="77" spans="1:9">
      <c r="A77" s="64" t="s">
        <v>154</v>
      </c>
      <c r="B77" s="64" t="s">
        <v>120</v>
      </c>
      <c r="C77" s="64" t="s">
        <v>397</v>
      </c>
      <c r="D77" s="8">
        <v>0</v>
      </c>
      <c r="E77" s="8">
        <v>13.699</v>
      </c>
      <c r="F77" s="8">
        <v>-13.699</v>
      </c>
      <c r="G77" t="s">
        <v>156</v>
      </c>
      <c r="H77" t="s">
        <v>121</v>
      </c>
      <c r="I77" t="s">
        <v>159</v>
      </c>
    </row>
    <row r="78" spans="1:9">
      <c r="A78" s="64" t="s">
        <v>154</v>
      </c>
      <c r="B78" s="64" t="s">
        <v>122</v>
      </c>
      <c r="C78" s="64" t="s">
        <v>397</v>
      </c>
      <c r="D78" s="8">
        <v>0</v>
      </c>
      <c r="E78" s="8">
        <v>7.8760000000000003</v>
      </c>
      <c r="F78" s="8">
        <v>-7.8760000000000003</v>
      </c>
      <c r="G78" t="s">
        <v>156</v>
      </c>
      <c r="H78" t="s">
        <v>123</v>
      </c>
      <c r="I78" t="s">
        <v>159</v>
      </c>
    </row>
    <row r="79" spans="1:9">
      <c r="A79" s="64" t="s">
        <v>154</v>
      </c>
      <c r="B79" s="64" t="s">
        <v>111</v>
      </c>
      <c r="C79" s="64" t="s">
        <v>397</v>
      </c>
      <c r="D79" s="8">
        <v>0</v>
      </c>
      <c r="E79" s="8">
        <v>245.44800000000001</v>
      </c>
      <c r="F79" s="8">
        <v>-245.44832</v>
      </c>
      <c r="G79" t="s">
        <v>156</v>
      </c>
      <c r="H79" t="s">
        <v>113</v>
      </c>
      <c r="I79" t="s">
        <v>159</v>
      </c>
    </row>
    <row r="80" spans="1:9">
      <c r="A80" s="64" t="s">
        <v>164</v>
      </c>
      <c r="B80" s="64" t="s">
        <v>120</v>
      </c>
      <c r="C80" s="64" t="s">
        <v>386</v>
      </c>
      <c r="D80" s="8">
        <v>5</v>
      </c>
      <c r="E80" s="8">
        <v>205</v>
      </c>
      <c r="F80" s="8">
        <v>-107.852</v>
      </c>
      <c r="G80" t="s">
        <v>165</v>
      </c>
      <c r="H80" t="s">
        <v>121</v>
      </c>
    </row>
    <row r="81" spans="1:9">
      <c r="A81" s="64" t="s">
        <v>164</v>
      </c>
      <c r="B81" s="64" t="s">
        <v>122</v>
      </c>
      <c r="C81" s="64" t="s">
        <v>386</v>
      </c>
      <c r="D81" s="8">
        <v>1</v>
      </c>
      <c r="E81" s="8">
        <v>1</v>
      </c>
      <c r="F81" s="8">
        <v>-0.60699999999999998</v>
      </c>
      <c r="G81" t="s">
        <v>165</v>
      </c>
      <c r="H81" t="s">
        <v>123</v>
      </c>
    </row>
    <row r="82" spans="1:9">
      <c r="A82" s="64" t="s">
        <v>164</v>
      </c>
      <c r="B82" s="64" t="s">
        <v>111</v>
      </c>
      <c r="C82" s="64" t="s">
        <v>386</v>
      </c>
      <c r="D82" s="8">
        <v>100</v>
      </c>
      <c r="E82" s="8">
        <v>150</v>
      </c>
      <c r="F82" s="8">
        <v>-74.730999999999995</v>
      </c>
      <c r="G82" t="s">
        <v>165</v>
      </c>
      <c r="H82" t="s">
        <v>113</v>
      </c>
    </row>
    <row r="83" spans="1:9">
      <c r="A83" s="64" t="s">
        <v>164</v>
      </c>
      <c r="B83" s="64" t="s">
        <v>120</v>
      </c>
      <c r="C83" s="64" t="s">
        <v>398</v>
      </c>
      <c r="D83" s="8">
        <v>0</v>
      </c>
      <c r="E83" s="8">
        <v>0</v>
      </c>
      <c r="F83" s="8">
        <v>-1.7390000000000001</v>
      </c>
      <c r="G83" t="s">
        <v>165</v>
      </c>
      <c r="H83" t="s">
        <v>166</v>
      </c>
      <c r="I83" t="s">
        <v>167</v>
      </c>
    </row>
    <row r="84" spans="1:9">
      <c r="A84" s="64" t="s">
        <v>164</v>
      </c>
      <c r="B84" s="64" t="s">
        <v>147</v>
      </c>
      <c r="C84" s="64" t="s">
        <v>399</v>
      </c>
      <c r="D84" s="8">
        <v>5000</v>
      </c>
      <c r="E84" s="8">
        <v>4075</v>
      </c>
      <c r="F84" s="8">
        <v>-815.66099999999994</v>
      </c>
      <c r="G84" t="s">
        <v>165</v>
      </c>
      <c r="H84" t="s">
        <v>148</v>
      </c>
      <c r="I84" t="s">
        <v>168</v>
      </c>
    </row>
    <row r="85" spans="1:9">
      <c r="A85" s="64" t="s">
        <v>169</v>
      </c>
      <c r="B85" s="64" t="s">
        <v>170</v>
      </c>
      <c r="C85" s="64" t="s">
        <v>386</v>
      </c>
      <c r="D85" s="8">
        <v>0</v>
      </c>
      <c r="E85" s="8">
        <v>1000</v>
      </c>
      <c r="F85" s="8">
        <v>-446.58499999999998</v>
      </c>
      <c r="G85" t="s">
        <v>171</v>
      </c>
      <c r="H85" t="s">
        <v>172</v>
      </c>
    </row>
    <row r="86" spans="1:9">
      <c r="A86" s="64" t="s">
        <v>173</v>
      </c>
      <c r="B86" s="64" t="s">
        <v>174</v>
      </c>
      <c r="C86" s="64" t="s">
        <v>386</v>
      </c>
      <c r="D86" s="8">
        <v>700</v>
      </c>
      <c r="E86" s="8">
        <v>700</v>
      </c>
      <c r="F86" s="8">
        <v>0</v>
      </c>
      <c r="G86" t="s">
        <v>175</v>
      </c>
      <c r="H86" t="s">
        <v>176</v>
      </c>
    </row>
    <row r="87" spans="1:9">
      <c r="A87" s="64" t="s">
        <v>173</v>
      </c>
      <c r="B87" s="64" t="s">
        <v>177</v>
      </c>
      <c r="C87" s="64" t="s">
        <v>386</v>
      </c>
      <c r="D87" s="8">
        <v>3000</v>
      </c>
      <c r="E87" s="8">
        <v>3000</v>
      </c>
      <c r="F87" s="8">
        <v>-2000</v>
      </c>
      <c r="G87" t="s">
        <v>175</v>
      </c>
      <c r="H87" t="s">
        <v>178</v>
      </c>
    </row>
    <row r="88" spans="1:9">
      <c r="A88" s="64" t="s">
        <v>173</v>
      </c>
      <c r="B88" s="64" t="s">
        <v>147</v>
      </c>
      <c r="C88" s="64" t="s">
        <v>400</v>
      </c>
      <c r="D88" s="8">
        <v>1000</v>
      </c>
      <c r="E88" s="8">
        <v>0</v>
      </c>
      <c r="F88" s="8">
        <v>-76.585999999999999</v>
      </c>
      <c r="G88" t="s">
        <v>175</v>
      </c>
      <c r="H88" t="s">
        <v>148</v>
      </c>
      <c r="I88" t="s">
        <v>179</v>
      </c>
    </row>
    <row r="89" spans="1:9">
      <c r="A89" s="64" t="s">
        <v>173</v>
      </c>
      <c r="B89" s="64" t="s">
        <v>147</v>
      </c>
      <c r="C89" s="64" t="s">
        <v>401</v>
      </c>
      <c r="D89" s="8">
        <v>600</v>
      </c>
      <c r="E89" s="8">
        <v>600</v>
      </c>
      <c r="F89" s="8">
        <v>-434.05788000000001</v>
      </c>
      <c r="G89" t="s">
        <v>175</v>
      </c>
      <c r="H89" t="s">
        <v>148</v>
      </c>
      <c r="I89" t="s">
        <v>180</v>
      </c>
    </row>
    <row r="90" spans="1:9">
      <c r="A90" s="64" t="s">
        <v>181</v>
      </c>
      <c r="B90" s="64" t="s">
        <v>115</v>
      </c>
      <c r="C90" s="64" t="s">
        <v>386</v>
      </c>
      <c r="D90" s="8">
        <v>1</v>
      </c>
      <c r="E90" s="8">
        <v>1</v>
      </c>
      <c r="F90" s="8">
        <v>0.69</v>
      </c>
      <c r="G90" t="s">
        <v>182</v>
      </c>
      <c r="H90" t="s">
        <v>183</v>
      </c>
    </row>
    <row r="91" spans="1:9">
      <c r="A91" s="64" t="s">
        <v>181</v>
      </c>
      <c r="B91" s="64" t="s">
        <v>184</v>
      </c>
      <c r="C91" s="64" t="s">
        <v>386</v>
      </c>
      <c r="D91" s="8">
        <v>40</v>
      </c>
      <c r="E91" s="8">
        <v>40</v>
      </c>
      <c r="F91" s="8">
        <v>-16.283000000000001</v>
      </c>
      <c r="G91" t="s">
        <v>182</v>
      </c>
      <c r="H91" t="s">
        <v>185</v>
      </c>
    </row>
    <row r="92" spans="1:9">
      <c r="A92" s="64" t="s">
        <v>181</v>
      </c>
      <c r="B92" s="64" t="s">
        <v>120</v>
      </c>
      <c r="C92" s="64" t="s">
        <v>386</v>
      </c>
      <c r="D92" s="8">
        <v>5</v>
      </c>
      <c r="E92" s="8">
        <v>5</v>
      </c>
      <c r="F92" s="8">
        <v>0</v>
      </c>
      <c r="G92" t="s">
        <v>182</v>
      </c>
      <c r="H92" t="s">
        <v>121</v>
      </c>
    </row>
    <row r="93" spans="1:9">
      <c r="A93" s="64" t="s">
        <v>186</v>
      </c>
      <c r="B93" s="64" t="s">
        <v>115</v>
      </c>
      <c r="C93" s="64" t="s">
        <v>386</v>
      </c>
      <c r="D93" s="8">
        <v>20</v>
      </c>
      <c r="E93" s="8">
        <v>20</v>
      </c>
      <c r="F93" s="8">
        <v>12.8</v>
      </c>
      <c r="G93" t="s">
        <v>187</v>
      </c>
      <c r="H93" t="s">
        <v>188</v>
      </c>
    </row>
    <row r="94" spans="1:9">
      <c r="A94" s="64" t="s">
        <v>186</v>
      </c>
      <c r="B94" s="64" t="s">
        <v>189</v>
      </c>
      <c r="C94" s="64" t="s">
        <v>386</v>
      </c>
      <c r="D94" s="8">
        <v>3</v>
      </c>
      <c r="E94" s="8">
        <v>3</v>
      </c>
      <c r="F94" s="8">
        <v>1.482</v>
      </c>
      <c r="G94" t="s">
        <v>187</v>
      </c>
      <c r="H94" t="s">
        <v>190</v>
      </c>
    </row>
    <row r="95" spans="1:9">
      <c r="A95" s="64" t="s">
        <v>186</v>
      </c>
      <c r="B95" s="64" t="s">
        <v>134</v>
      </c>
      <c r="C95" s="64" t="s">
        <v>386</v>
      </c>
      <c r="D95" s="8">
        <v>80</v>
      </c>
      <c r="E95" s="8">
        <v>80</v>
      </c>
      <c r="F95" s="8">
        <v>-34.47</v>
      </c>
      <c r="G95" t="s">
        <v>187</v>
      </c>
      <c r="H95" t="s">
        <v>135</v>
      </c>
    </row>
    <row r="96" spans="1:9">
      <c r="A96" s="64" t="s">
        <v>186</v>
      </c>
      <c r="B96" s="64" t="s">
        <v>136</v>
      </c>
      <c r="C96" s="64" t="s">
        <v>386</v>
      </c>
      <c r="D96" s="8">
        <v>5</v>
      </c>
      <c r="E96" s="8">
        <v>5</v>
      </c>
      <c r="F96" s="8">
        <v>0</v>
      </c>
      <c r="G96" t="s">
        <v>187</v>
      </c>
      <c r="H96" t="s">
        <v>137</v>
      </c>
    </row>
    <row r="97" spans="1:9">
      <c r="A97" s="64" t="s">
        <v>186</v>
      </c>
      <c r="B97" s="64" t="s">
        <v>138</v>
      </c>
      <c r="C97" s="64" t="s">
        <v>386</v>
      </c>
      <c r="D97" s="8">
        <v>20</v>
      </c>
      <c r="E97" s="8">
        <v>20</v>
      </c>
      <c r="F97" s="8">
        <v>-8.6180000000000003</v>
      </c>
      <c r="G97" t="s">
        <v>187</v>
      </c>
      <c r="H97" t="s">
        <v>139</v>
      </c>
    </row>
    <row r="98" spans="1:9">
      <c r="A98" s="64" t="s">
        <v>186</v>
      </c>
      <c r="B98" s="64" t="s">
        <v>140</v>
      </c>
      <c r="C98" s="64" t="s">
        <v>386</v>
      </c>
      <c r="D98" s="8">
        <v>8</v>
      </c>
      <c r="E98" s="8">
        <v>8</v>
      </c>
      <c r="F98" s="8">
        <v>-3.1020000000000003</v>
      </c>
      <c r="G98" t="s">
        <v>187</v>
      </c>
      <c r="H98" t="s">
        <v>191</v>
      </c>
    </row>
    <row r="99" spans="1:9">
      <c r="A99" s="64" t="s">
        <v>186</v>
      </c>
      <c r="B99" s="64" t="s">
        <v>192</v>
      </c>
      <c r="C99" s="64" t="s">
        <v>386</v>
      </c>
      <c r="D99" s="8">
        <v>0</v>
      </c>
      <c r="E99" s="8">
        <v>14.151999999999999</v>
      </c>
      <c r="F99" s="8">
        <v>-14.151999999999999</v>
      </c>
      <c r="G99" t="s">
        <v>187</v>
      </c>
      <c r="H99" t="s">
        <v>193</v>
      </c>
    </row>
    <row r="100" spans="1:9">
      <c r="A100" s="64" t="s">
        <v>186</v>
      </c>
      <c r="B100" s="64" t="s">
        <v>118</v>
      </c>
      <c r="C100" s="64" t="s">
        <v>386</v>
      </c>
      <c r="D100" s="8">
        <v>0</v>
      </c>
      <c r="E100" s="8">
        <v>20</v>
      </c>
      <c r="F100" s="8">
        <v>-15.98</v>
      </c>
      <c r="G100" t="s">
        <v>187</v>
      </c>
      <c r="H100" t="s">
        <v>119</v>
      </c>
    </row>
    <row r="101" spans="1:9">
      <c r="A101" s="64" t="s">
        <v>186</v>
      </c>
      <c r="B101" s="64" t="s">
        <v>194</v>
      </c>
      <c r="C101" s="64" t="s">
        <v>386</v>
      </c>
      <c r="D101" s="8">
        <v>0</v>
      </c>
      <c r="E101" s="8">
        <v>3</v>
      </c>
      <c r="F101" s="8">
        <v>-2.2999999999999998</v>
      </c>
      <c r="G101" t="s">
        <v>187</v>
      </c>
      <c r="H101" t="s">
        <v>195</v>
      </c>
    </row>
    <row r="102" spans="1:9">
      <c r="A102" s="64" t="s">
        <v>186</v>
      </c>
      <c r="B102" s="64" t="s">
        <v>120</v>
      </c>
      <c r="C102" s="64" t="s">
        <v>386</v>
      </c>
      <c r="D102" s="8">
        <v>50</v>
      </c>
      <c r="E102" s="8">
        <v>42</v>
      </c>
      <c r="F102" s="8">
        <v>-18.84376</v>
      </c>
      <c r="G102" t="s">
        <v>187</v>
      </c>
      <c r="H102" t="s">
        <v>121</v>
      </c>
    </row>
    <row r="103" spans="1:9">
      <c r="A103" s="64" t="s">
        <v>186</v>
      </c>
      <c r="B103" s="64" t="s">
        <v>160</v>
      </c>
      <c r="C103" s="64" t="s">
        <v>386</v>
      </c>
      <c r="D103" s="8">
        <v>25</v>
      </c>
      <c r="E103" s="8">
        <v>25</v>
      </c>
      <c r="F103" s="8">
        <v>-14.16</v>
      </c>
      <c r="G103" t="s">
        <v>187</v>
      </c>
      <c r="H103" t="s">
        <v>161</v>
      </c>
    </row>
    <row r="104" spans="1:9">
      <c r="A104" s="64" t="s">
        <v>186</v>
      </c>
      <c r="B104" s="64" t="s">
        <v>122</v>
      </c>
      <c r="C104" s="64" t="s">
        <v>386</v>
      </c>
      <c r="D104" s="8">
        <v>0</v>
      </c>
      <c r="E104" s="8">
        <v>0</v>
      </c>
      <c r="F104" s="8">
        <v>-0.183</v>
      </c>
      <c r="G104" t="s">
        <v>187</v>
      </c>
      <c r="H104" t="s">
        <v>123</v>
      </c>
    </row>
    <row r="105" spans="1:9">
      <c r="A105" s="64" t="s">
        <v>186</v>
      </c>
      <c r="B105" s="64" t="s">
        <v>111</v>
      </c>
      <c r="C105" s="64" t="s">
        <v>386</v>
      </c>
      <c r="D105" s="8">
        <v>12</v>
      </c>
      <c r="E105" s="8">
        <v>9.9480000000000004</v>
      </c>
      <c r="F105" s="8">
        <v>-8.0419999999999998</v>
      </c>
      <c r="G105" t="s">
        <v>187</v>
      </c>
      <c r="H105" t="s">
        <v>113</v>
      </c>
    </row>
    <row r="106" spans="1:9">
      <c r="A106" s="64" t="s">
        <v>186</v>
      </c>
      <c r="B106" s="64" t="s">
        <v>125</v>
      </c>
      <c r="C106" s="64" t="s">
        <v>386</v>
      </c>
      <c r="D106" s="8">
        <v>30</v>
      </c>
      <c r="E106" s="8">
        <v>30</v>
      </c>
      <c r="F106" s="8">
        <v>0</v>
      </c>
      <c r="G106" t="s">
        <v>187</v>
      </c>
      <c r="H106" t="s">
        <v>126</v>
      </c>
    </row>
    <row r="107" spans="1:9">
      <c r="A107" s="64" t="s">
        <v>196</v>
      </c>
      <c r="B107" s="64" t="s">
        <v>127</v>
      </c>
      <c r="C107" s="64" t="s">
        <v>408</v>
      </c>
      <c r="D107" s="8">
        <v>4</v>
      </c>
      <c r="E107" s="8">
        <v>4</v>
      </c>
      <c r="F107" s="8">
        <v>0</v>
      </c>
      <c r="G107" t="s">
        <v>197</v>
      </c>
      <c r="H107" t="s">
        <v>128</v>
      </c>
      <c r="I107" t="s">
        <v>209</v>
      </c>
    </row>
    <row r="108" spans="1:9">
      <c r="A108" s="64" t="s">
        <v>196</v>
      </c>
      <c r="B108" s="64" t="s">
        <v>115</v>
      </c>
      <c r="C108" s="64" t="s">
        <v>402</v>
      </c>
      <c r="D108" s="8">
        <v>15</v>
      </c>
      <c r="E108" s="8">
        <v>15</v>
      </c>
      <c r="F108" s="8">
        <v>14.85</v>
      </c>
      <c r="G108" t="s">
        <v>197</v>
      </c>
      <c r="H108" t="s">
        <v>198</v>
      </c>
      <c r="I108" t="s">
        <v>199</v>
      </c>
    </row>
    <row r="109" spans="1:9">
      <c r="A109" s="64" t="s">
        <v>196</v>
      </c>
      <c r="B109" s="64" t="s">
        <v>192</v>
      </c>
      <c r="C109" s="64" t="s">
        <v>402</v>
      </c>
      <c r="D109" s="8">
        <v>0</v>
      </c>
      <c r="E109" s="8">
        <v>0.77700000000000002</v>
      </c>
      <c r="F109" s="8">
        <v>-0.77700000000000002</v>
      </c>
      <c r="G109" t="s">
        <v>197</v>
      </c>
      <c r="H109" t="s">
        <v>193</v>
      </c>
      <c r="I109" t="s">
        <v>199</v>
      </c>
    </row>
    <row r="110" spans="1:9">
      <c r="A110" s="64" t="s">
        <v>196</v>
      </c>
      <c r="B110" s="64" t="s">
        <v>120</v>
      </c>
      <c r="C110" s="64" t="s">
        <v>402</v>
      </c>
      <c r="D110" s="8">
        <v>6</v>
      </c>
      <c r="E110" s="8">
        <v>6</v>
      </c>
      <c r="F110" s="8">
        <v>-4.6589999999999998</v>
      </c>
      <c r="G110" t="s">
        <v>197</v>
      </c>
      <c r="H110" t="s">
        <v>121</v>
      </c>
      <c r="I110" t="s">
        <v>199</v>
      </c>
    </row>
    <row r="111" spans="1:9">
      <c r="A111" s="64" t="s">
        <v>196</v>
      </c>
      <c r="B111" s="64" t="s">
        <v>111</v>
      </c>
      <c r="C111" s="64" t="s">
        <v>402</v>
      </c>
      <c r="D111" s="8">
        <v>10</v>
      </c>
      <c r="E111" s="8">
        <v>9.2230000000000008</v>
      </c>
      <c r="F111" s="8">
        <v>-7.5</v>
      </c>
      <c r="G111" t="s">
        <v>197</v>
      </c>
      <c r="H111" t="s">
        <v>113</v>
      </c>
      <c r="I111" t="s">
        <v>199</v>
      </c>
    </row>
    <row r="112" spans="1:9">
      <c r="A112" s="64" t="s">
        <v>196</v>
      </c>
      <c r="B112" s="64" t="s">
        <v>184</v>
      </c>
      <c r="C112" s="64" t="s">
        <v>406</v>
      </c>
      <c r="D112" s="8">
        <v>70</v>
      </c>
      <c r="E112" s="8">
        <v>70</v>
      </c>
      <c r="F112" s="8">
        <v>-59.57</v>
      </c>
      <c r="G112" t="s">
        <v>197</v>
      </c>
      <c r="H112" t="s">
        <v>185</v>
      </c>
      <c r="I112" t="s">
        <v>204</v>
      </c>
    </row>
    <row r="113" spans="1:9">
      <c r="A113" s="64" t="s">
        <v>196</v>
      </c>
      <c r="B113" s="64" t="s">
        <v>115</v>
      </c>
      <c r="C113" s="64" t="s">
        <v>403</v>
      </c>
      <c r="D113" s="8">
        <v>2</v>
      </c>
      <c r="E113" s="8">
        <v>2</v>
      </c>
      <c r="F113" s="8">
        <v>0.04</v>
      </c>
      <c r="G113" t="s">
        <v>197</v>
      </c>
      <c r="H113" t="s">
        <v>198</v>
      </c>
      <c r="I113" t="s">
        <v>200</v>
      </c>
    </row>
    <row r="114" spans="1:9">
      <c r="A114" s="64" t="s">
        <v>196</v>
      </c>
      <c r="B114" s="64" t="s">
        <v>189</v>
      </c>
      <c r="C114" s="64" t="s">
        <v>403</v>
      </c>
      <c r="D114" s="8">
        <v>2</v>
      </c>
      <c r="E114" s="8">
        <v>2</v>
      </c>
      <c r="F114" s="8">
        <v>2.95</v>
      </c>
      <c r="G114" t="s">
        <v>197</v>
      </c>
      <c r="H114" t="s">
        <v>202</v>
      </c>
      <c r="I114" t="s">
        <v>200</v>
      </c>
    </row>
    <row r="115" spans="1:9">
      <c r="A115" s="64" t="s">
        <v>196</v>
      </c>
      <c r="B115" s="64" t="s">
        <v>136</v>
      </c>
      <c r="C115" s="64" t="s">
        <v>403</v>
      </c>
      <c r="D115" s="8">
        <v>6</v>
      </c>
      <c r="E115" s="8">
        <v>16</v>
      </c>
      <c r="F115" s="8">
        <v>-10.082000000000001</v>
      </c>
      <c r="G115" t="s">
        <v>197</v>
      </c>
      <c r="H115" t="s">
        <v>137</v>
      </c>
      <c r="I115" t="s">
        <v>200</v>
      </c>
    </row>
    <row r="116" spans="1:9">
      <c r="A116" s="64" t="s">
        <v>196</v>
      </c>
      <c r="B116" s="64" t="s">
        <v>118</v>
      </c>
      <c r="C116" s="64" t="s">
        <v>403</v>
      </c>
      <c r="D116" s="8">
        <v>0</v>
      </c>
      <c r="E116" s="8">
        <v>5</v>
      </c>
      <c r="F116" s="8">
        <v>-5</v>
      </c>
      <c r="G116" t="s">
        <v>197</v>
      </c>
      <c r="H116" t="s">
        <v>119</v>
      </c>
      <c r="I116" t="s">
        <v>200</v>
      </c>
    </row>
    <row r="117" spans="1:9">
      <c r="A117" s="64" t="s">
        <v>196</v>
      </c>
      <c r="B117" s="64" t="s">
        <v>194</v>
      </c>
      <c r="C117" s="64" t="s">
        <v>403</v>
      </c>
      <c r="D117" s="8">
        <v>0</v>
      </c>
      <c r="E117" s="8">
        <v>4.5</v>
      </c>
      <c r="F117" s="8">
        <v>-1.8149999999999999</v>
      </c>
      <c r="G117" t="s">
        <v>197</v>
      </c>
      <c r="H117" t="s">
        <v>195</v>
      </c>
      <c r="I117" t="s">
        <v>200</v>
      </c>
    </row>
    <row r="118" spans="1:9">
      <c r="A118" s="64" t="s">
        <v>196</v>
      </c>
      <c r="B118" s="64" t="s">
        <v>120</v>
      </c>
      <c r="C118" s="64" t="s">
        <v>403</v>
      </c>
      <c r="D118" s="8">
        <v>50</v>
      </c>
      <c r="E118" s="8">
        <v>63.5</v>
      </c>
      <c r="F118" s="8">
        <v>-15.327999999999999</v>
      </c>
      <c r="G118" t="s">
        <v>197</v>
      </c>
      <c r="H118" t="s">
        <v>121</v>
      </c>
      <c r="I118" t="s">
        <v>200</v>
      </c>
    </row>
    <row r="119" spans="1:9">
      <c r="A119" s="64" t="s">
        <v>196</v>
      </c>
      <c r="B119" s="64" t="s">
        <v>122</v>
      </c>
      <c r="C119" s="64" t="s">
        <v>403</v>
      </c>
      <c r="D119" s="8">
        <v>2</v>
      </c>
      <c r="E119" s="8">
        <v>2</v>
      </c>
      <c r="F119" s="8">
        <v>-1.278</v>
      </c>
      <c r="G119" t="s">
        <v>197</v>
      </c>
      <c r="H119" t="s">
        <v>123</v>
      </c>
      <c r="I119" t="s">
        <v>200</v>
      </c>
    </row>
    <row r="120" spans="1:9">
      <c r="A120" s="64" t="s">
        <v>196</v>
      </c>
      <c r="B120" s="64" t="s">
        <v>111</v>
      </c>
      <c r="C120" s="64" t="s">
        <v>403</v>
      </c>
      <c r="D120" s="8">
        <v>50</v>
      </c>
      <c r="E120" s="8">
        <v>50</v>
      </c>
      <c r="F120" s="8">
        <v>-24.3764</v>
      </c>
      <c r="G120" t="s">
        <v>197</v>
      </c>
      <c r="H120" t="s">
        <v>113</v>
      </c>
      <c r="I120" t="s">
        <v>200</v>
      </c>
    </row>
    <row r="121" spans="1:9">
      <c r="A121" s="64" t="s">
        <v>196</v>
      </c>
      <c r="B121" s="64" t="s">
        <v>206</v>
      </c>
      <c r="C121" s="64" t="s">
        <v>403</v>
      </c>
      <c r="D121" s="8">
        <v>30</v>
      </c>
      <c r="E121" s="8">
        <v>30</v>
      </c>
      <c r="F121" s="8">
        <v>-5.7480000000000002</v>
      </c>
      <c r="G121" t="s">
        <v>197</v>
      </c>
      <c r="H121" t="s">
        <v>207</v>
      </c>
      <c r="I121" t="s">
        <v>200</v>
      </c>
    </row>
    <row r="122" spans="1:9">
      <c r="A122" s="64" t="s">
        <v>196</v>
      </c>
      <c r="B122" s="64" t="s">
        <v>120</v>
      </c>
      <c r="C122" s="64" t="s">
        <v>407</v>
      </c>
      <c r="D122" s="8">
        <v>30</v>
      </c>
      <c r="E122" s="8">
        <v>30</v>
      </c>
      <c r="F122" s="8">
        <v>0</v>
      </c>
      <c r="G122" t="s">
        <v>197</v>
      </c>
      <c r="H122" t="s">
        <v>121</v>
      </c>
      <c r="I122" t="s">
        <v>205</v>
      </c>
    </row>
    <row r="123" spans="1:9">
      <c r="A123" s="64" t="s">
        <v>196</v>
      </c>
      <c r="B123" s="64" t="s">
        <v>136</v>
      </c>
      <c r="C123" s="64" t="s">
        <v>405</v>
      </c>
      <c r="D123" s="8">
        <v>2</v>
      </c>
      <c r="E123" s="8">
        <v>2</v>
      </c>
      <c r="F123" s="8">
        <v>0</v>
      </c>
      <c r="G123" t="s">
        <v>197</v>
      </c>
      <c r="H123" t="s">
        <v>137</v>
      </c>
      <c r="I123" t="s">
        <v>203</v>
      </c>
    </row>
    <row r="124" spans="1:9">
      <c r="A124" s="64" t="s">
        <v>196</v>
      </c>
      <c r="B124" s="64" t="s">
        <v>115</v>
      </c>
      <c r="C124" s="64" t="s">
        <v>404</v>
      </c>
      <c r="D124" s="8">
        <v>1</v>
      </c>
      <c r="E124" s="8">
        <v>1</v>
      </c>
      <c r="F124" s="8">
        <v>0.5</v>
      </c>
      <c r="G124" t="s">
        <v>197</v>
      </c>
      <c r="H124" t="s">
        <v>198</v>
      </c>
      <c r="I124" t="s">
        <v>201</v>
      </c>
    </row>
    <row r="125" spans="1:9">
      <c r="A125" s="64" t="s">
        <v>210</v>
      </c>
      <c r="B125" s="64" t="s">
        <v>125</v>
      </c>
      <c r="C125" s="64" t="s">
        <v>409</v>
      </c>
      <c r="D125" s="8">
        <v>1500</v>
      </c>
      <c r="E125" s="8">
        <v>1500</v>
      </c>
      <c r="F125" s="8">
        <v>-1</v>
      </c>
      <c r="G125" t="s">
        <v>211</v>
      </c>
      <c r="H125" t="s">
        <v>126</v>
      </c>
      <c r="I125" t="s">
        <v>212</v>
      </c>
    </row>
    <row r="126" spans="1:9">
      <c r="A126" s="64" t="s">
        <v>213</v>
      </c>
      <c r="B126" s="64" t="s">
        <v>214</v>
      </c>
      <c r="C126" s="64" t="s">
        <v>386</v>
      </c>
      <c r="D126" s="8">
        <v>0</v>
      </c>
      <c r="E126" s="8">
        <v>245.48500000000001</v>
      </c>
      <c r="F126" s="8">
        <v>0</v>
      </c>
      <c r="G126" t="s">
        <v>215</v>
      </c>
      <c r="H126" t="s">
        <v>216</v>
      </c>
    </row>
    <row r="127" spans="1:9">
      <c r="A127" s="64" t="s">
        <v>213</v>
      </c>
      <c r="B127" s="64" t="s">
        <v>214</v>
      </c>
      <c r="C127" s="64" t="s">
        <v>386</v>
      </c>
      <c r="D127" s="8">
        <v>0</v>
      </c>
      <c r="E127" s="8">
        <v>0</v>
      </c>
      <c r="F127" s="8">
        <v>245.48531</v>
      </c>
      <c r="G127" t="s">
        <v>215</v>
      </c>
      <c r="H127" t="s">
        <v>217</v>
      </c>
    </row>
    <row r="128" spans="1:9">
      <c r="A128" s="64" t="s">
        <v>213</v>
      </c>
      <c r="B128" s="64" t="s">
        <v>125</v>
      </c>
      <c r="C128" s="64" t="s">
        <v>386</v>
      </c>
      <c r="D128" s="8">
        <v>0</v>
      </c>
      <c r="E128" s="8">
        <v>50</v>
      </c>
      <c r="F128" s="8">
        <v>0</v>
      </c>
      <c r="G128" t="s">
        <v>215</v>
      </c>
      <c r="H128" t="s">
        <v>126</v>
      </c>
    </row>
    <row r="129" spans="1:9">
      <c r="A129" s="64" t="s">
        <v>213</v>
      </c>
      <c r="B129" s="64" t="s">
        <v>147</v>
      </c>
      <c r="C129" s="64" t="s">
        <v>386</v>
      </c>
      <c r="D129" s="8">
        <v>300</v>
      </c>
      <c r="E129" s="8">
        <v>300</v>
      </c>
      <c r="F129" s="8">
        <v>-7.2</v>
      </c>
      <c r="G129" t="s">
        <v>215</v>
      </c>
      <c r="H129" t="s">
        <v>218</v>
      </c>
    </row>
    <row r="130" spans="1:9">
      <c r="A130" s="64" t="s">
        <v>213</v>
      </c>
      <c r="B130" s="64" t="s">
        <v>147</v>
      </c>
      <c r="C130" s="64" t="s">
        <v>410</v>
      </c>
      <c r="D130" s="8">
        <v>250</v>
      </c>
      <c r="E130" s="8">
        <v>250</v>
      </c>
      <c r="F130" s="8">
        <v>-70.62</v>
      </c>
      <c r="G130" t="s">
        <v>215</v>
      </c>
      <c r="H130" t="s">
        <v>148</v>
      </c>
      <c r="I130" t="s">
        <v>219</v>
      </c>
    </row>
    <row r="131" spans="1:9">
      <c r="A131" s="64" t="s">
        <v>213</v>
      </c>
      <c r="B131" s="64" t="s">
        <v>147</v>
      </c>
      <c r="C131" s="64" t="s">
        <v>411</v>
      </c>
      <c r="D131" s="8">
        <v>0</v>
      </c>
      <c r="E131" s="8">
        <v>0</v>
      </c>
      <c r="F131" s="8">
        <v>-288.161</v>
      </c>
      <c r="G131" t="s">
        <v>215</v>
      </c>
      <c r="H131" t="s">
        <v>220</v>
      </c>
      <c r="I131" t="s">
        <v>221</v>
      </c>
    </row>
    <row r="132" spans="1:9">
      <c r="A132" s="64" t="s">
        <v>222</v>
      </c>
      <c r="B132" s="64" t="s">
        <v>223</v>
      </c>
      <c r="C132" s="64" t="s">
        <v>386</v>
      </c>
      <c r="D132" s="8">
        <v>0</v>
      </c>
      <c r="E132" s="8">
        <v>10</v>
      </c>
      <c r="F132" s="8">
        <v>-10</v>
      </c>
      <c r="G132" t="s">
        <v>224</v>
      </c>
      <c r="H132" t="s">
        <v>225</v>
      </c>
    </row>
    <row r="133" spans="1:9">
      <c r="A133" s="64" t="s">
        <v>226</v>
      </c>
      <c r="B133" s="64" t="s">
        <v>192</v>
      </c>
      <c r="C133" s="64" t="s">
        <v>386</v>
      </c>
      <c r="D133" s="8">
        <v>0</v>
      </c>
      <c r="E133" s="8">
        <v>4.5990000000000002</v>
      </c>
      <c r="F133" s="8">
        <v>-4.5990000000000002</v>
      </c>
      <c r="G133" t="s">
        <v>227</v>
      </c>
      <c r="H133" t="s">
        <v>193</v>
      </c>
    </row>
    <row r="134" spans="1:9">
      <c r="A134" s="64" t="s">
        <v>226</v>
      </c>
      <c r="B134" s="64" t="s">
        <v>111</v>
      </c>
      <c r="C134" s="64" t="s">
        <v>386</v>
      </c>
      <c r="D134" s="8">
        <v>5</v>
      </c>
      <c r="E134" s="8">
        <v>0.40100000000000002</v>
      </c>
      <c r="F134" s="8">
        <v>0</v>
      </c>
      <c r="G134" t="s">
        <v>227</v>
      </c>
      <c r="H134" t="s">
        <v>113</v>
      </c>
    </row>
    <row r="135" spans="1:9">
      <c r="A135" s="64" t="s">
        <v>226</v>
      </c>
      <c r="B135" s="64" t="s">
        <v>125</v>
      </c>
      <c r="C135" s="64" t="s">
        <v>386</v>
      </c>
      <c r="D135" s="8">
        <v>20</v>
      </c>
      <c r="E135" s="8">
        <v>20</v>
      </c>
      <c r="F135" s="8">
        <v>0</v>
      </c>
      <c r="G135" t="s">
        <v>227</v>
      </c>
      <c r="H135" t="s">
        <v>126</v>
      </c>
    </row>
    <row r="136" spans="1:9">
      <c r="A136" s="64" t="s">
        <v>228</v>
      </c>
      <c r="B136" s="64" t="s">
        <v>120</v>
      </c>
      <c r="C136" s="64" t="s">
        <v>386</v>
      </c>
      <c r="D136" s="8">
        <v>100</v>
      </c>
      <c r="E136" s="8">
        <v>100</v>
      </c>
      <c r="F136" s="8">
        <v>-40.101999999999997</v>
      </c>
      <c r="G136" t="s">
        <v>229</v>
      </c>
      <c r="H136" t="s">
        <v>121</v>
      </c>
    </row>
    <row r="137" spans="1:9">
      <c r="A137" s="64" t="s">
        <v>228</v>
      </c>
      <c r="B137" s="64" t="s">
        <v>230</v>
      </c>
      <c r="C137" s="64" t="s">
        <v>386</v>
      </c>
      <c r="D137" s="8">
        <v>20</v>
      </c>
      <c r="E137" s="8">
        <v>20</v>
      </c>
      <c r="F137" s="8">
        <v>-13</v>
      </c>
      <c r="G137" t="s">
        <v>229</v>
      </c>
      <c r="H137" t="s">
        <v>231</v>
      </c>
    </row>
    <row r="138" spans="1:9">
      <c r="A138" s="64" t="s">
        <v>232</v>
      </c>
      <c r="B138" s="64" t="s">
        <v>155</v>
      </c>
      <c r="C138" s="64" t="s">
        <v>386</v>
      </c>
      <c r="D138" s="8">
        <v>30</v>
      </c>
      <c r="E138" s="8">
        <v>30</v>
      </c>
      <c r="F138" s="8">
        <v>0</v>
      </c>
      <c r="G138" t="s">
        <v>233</v>
      </c>
      <c r="H138" t="s">
        <v>234</v>
      </c>
    </row>
    <row r="139" spans="1:9">
      <c r="A139" s="64" t="s">
        <v>232</v>
      </c>
      <c r="B139" s="64" t="s">
        <v>120</v>
      </c>
      <c r="C139" s="64" t="s">
        <v>386</v>
      </c>
      <c r="D139" s="8">
        <v>30</v>
      </c>
      <c r="E139" s="8">
        <v>30</v>
      </c>
      <c r="F139" s="8">
        <v>-9.5357000000000003</v>
      </c>
      <c r="G139" t="s">
        <v>233</v>
      </c>
      <c r="H139" t="s">
        <v>121</v>
      </c>
    </row>
    <row r="140" spans="1:9">
      <c r="A140" s="64" t="s">
        <v>232</v>
      </c>
      <c r="B140" s="64" t="s">
        <v>122</v>
      </c>
      <c r="C140" s="64" t="s">
        <v>386</v>
      </c>
      <c r="D140" s="8">
        <v>1</v>
      </c>
      <c r="E140" s="8">
        <v>1</v>
      </c>
      <c r="F140" s="8">
        <v>-0.74199999999999999</v>
      </c>
      <c r="G140" t="s">
        <v>233</v>
      </c>
      <c r="H140" t="s">
        <v>123</v>
      </c>
    </row>
    <row r="141" spans="1:9">
      <c r="A141" s="64" t="s">
        <v>232</v>
      </c>
      <c r="B141" s="64" t="s">
        <v>111</v>
      </c>
      <c r="C141" s="64" t="s">
        <v>386</v>
      </c>
      <c r="D141" s="8">
        <v>150</v>
      </c>
      <c r="E141" s="8">
        <v>150</v>
      </c>
      <c r="F141" s="8">
        <v>-1.6339999999999999</v>
      </c>
      <c r="G141" t="s">
        <v>233</v>
      </c>
      <c r="H141" t="s">
        <v>113</v>
      </c>
    </row>
    <row r="142" spans="1:9">
      <c r="A142" s="64" t="s">
        <v>232</v>
      </c>
      <c r="B142" s="64" t="s">
        <v>125</v>
      </c>
      <c r="C142" s="64" t="s">
        <v>386</v>
      </c>
      <c r="D142" s="8">
        <v>150</v>
      </c>
      <c r="E142" s="8">
        <v>150</v>
      </c>
      <c r="F142" s="8">
        <v>0</v>
      </c>
      <c r="G142" t="s">
        <v>233</v>
      </c>
      <c r="H142" t="s">
        <v>126</v>
      </c>
    </row>
    <row r="143" spans="1:9">
      <c r="A143" s="64" t="s">
        <v>232</v>
      </c>
      <c r="B143" s="64" t="s">
        <v>147</v>
      </c>
      <c r="C143" s="64" t="s">
        <v>412</v>
      </c>
      <c r="D143" s="8">
        <v>0</v>
      </c>
      <c r="E143" s="8">
        <v>100</v>
      </c>
      <c r="F143" s="8">
        <v>-94.1541</v>
      </c>
      <c r="G143" t="s">
        <v>233</v>
      </c>
      <c r="H143" t="s">
        <v>148</v>
      </c>
      <c r="I143" t="s">
        <v>235</v>
      </c>
    </row>
    <row r="144" spans="1:9">
      <c r="A144" s="64" t="s">
        <v>236</v>
      </c>
      <c r="B144" s="64" t="s">
        <v>115</v>
      </c>
      <c r="C144" s="64" t="s">
        <v>386</v>
      </c>
      <c r="D144" s="8">
        <v>10</v>
      </c>
      <c r="E144" s="8">
        <v>10</v>
      </c>
      <c r="F144" s="8">
        <v>10.327</v>
      </c>
      <c r="G144" t="s">
        <v>237</v>
      </c>
      <c r="H144" t="s">
        <v>198</v>
      </c>
    </row>
    <row r="145" spans="1:9">
      <c r="A145" s="64" t="s">
        <v>236</v>
      </c>
      <c r="B145" s="64" t="s">
        <v>155</v>
      </c>
      <c r="C145" s="64" t="s">
        <v>386</v>
      </c>
      <c r="D145" s="8">
        <v>3</v>
      </c>
      <c r="E145" s="8">
        <v>3</v>
      </c>
      <c r="F145" s="8">
        <v>1.1000000000000001</v>
      </c>
      <c r="G145" t="s">
        <v>237</v>
      </c>
      <c r="H145" t="s">
        <v>234</v>
      </c>
    </row>
    <row r="146" spans="1:9">
      <c r="A146" s="64" t="s">
        <v>236</v>
      </c>
      <c r="B146" s="64" t="s">
        <v>238</v>
      </c>
      <c r="C146" s="64" t="s">
        <v>386</v>
      </c>
      <c r="D146" s="8">
        <v>1</v>
      </c>
      <c r="E146" s="8">
        <v>1</v>
      </c>
      <c r="F146" s="8">
        <v>0.36299999999999999</v>
      </c>
      <c r="G146" t="s">
        <v>237</v>
      </c>
      <c r="H146" t="s">
        <v>239</v>
      </c>
    </row>
    <row r="147" spans="1:9">
      <c r="A147" s="64" t="s">
        <v>236</v>
      </c>
      <c r="B147" s="64" t="s">
        <v>136</v>
      </c>
      <c r="C147" s="64" t="s">
        <v>386</v>
      </c>
      <c r="D147" s="8">
        <v>40</v>
      </c>
      <c r="E147" s="8">
        <v>40</v>
      </c>
      <c r="F147" s="8">
        <v>-22.2</v>
      </c>
      <c r="G147" t="s">
        <v>237</v>
      </c>
      <c r="H147" t="s">
        <v>137</v>
      </c>
    </row>
    <row r="148" spans="1:9">
      <c r="A148" s="64" t="s">
        <v>236</v>
      </c>
      <c r="B148" s="64" t="s">
        <v>120</v>
      </c>
      <c r="C148" s="64" t="s">
        <v>386</v>
      </c>
      <c r="D148" s="8">
        <v>50</v>
      </c>
      <c r="E148" s="8">
        <v>50</v>
      </c>
      <c r="F148" s="8">
        <v>-10.571999999999999</v>
      </c>
      <c r="G148" t="s">
        <v>237</v>
      </c>
      <c r="H148" t="s">
        <v>121</v>
      </c>
    </row>
    <row r="149" spans="1:9">
      <c r="A149" s="64" t="s">
        <v>236</v>
      </c>
      <c r="B149" s="64" t="s">
        <v>240</v>
      </c>
      <c r="C149" s="64" t="s">
        <v>386</v>
      </c>
      <c r="D149" s="8">
        <v>10</v>
      </c>
      <c r="E149" s="8">
        <v>10</v>
      </c>
      <c r="F149" s="8">
        <v>-6.9619999999999997</v>
      </c>
      <c r="G149" t="s">
        <v>237</v>
      </c>
      <c r="H149" t="s">
        <v>241</v>
      </c>
    </row>
    <row r="150" spans="1:9">
      <c r="A150" s="64" t="s">
        <v>236</v>
      </c>
      <c r="B150" s="64" t="s">
        <v>242</v>
      </c>
      <c r="C150" s="64" t="s">
        <v>386</v>
      </c>
      <c r="D150" s="8">
        <v>50</v>
      </c>
      <c r="E150" s="8">
        <v>50</v>
      </c>
      <c r="F150" s="8">
        <v>-38.790999999999997</v>
      </c>
      <c r="G150" t="s">
        <v>237</v>
      </c>
      <c r="H150" t="s">
        <v>243</v>
      </c>
    </row>
    <row r="151" spans="1:9">
      <c r="A151" s="64" t="s">
        <v>236</v>
      </c>
      <c r="B151" s="64" t="s">
        <v>160</v>
      </c>
      <c r="C151" s="64" t="s">
        <v>386</v>
      </c>
      <c r="D151" s="8">
        <v>20</v>
      </c>
      <c r="E151" s="8">
        <v>20</v>
      </c>
      <c r="F151" s="8">
        <v>-17.82</v>
      </c>
      <c r="G151" t="s">
        <v>237</v>
      </c>
      <c r="H151" t="s">
        <v>161</v>
      </c>
    </row>
    <row r="152" spans="1:9">
      <c r="A152" s="64" t="s">
        <v>236</v>
      </c>
      <c r="B152" s="64" t="s">
        <v>122</v>
      </c>
      <c r="C152" s="64" t="s">
        <v>386</v>
      </c>
      <c r="D152" s="8">
        <v>0</v>
      </c>
      <c r="E152" s="8">
        <v>1</v>
      </c>
      <c r="F152" s="8">
        <v>-3.3000000000000002E-2</v>
      </c>
      <c r="G152" t="s">
        <v>237</v>
      </c>
      <c r="H152" t="s">
        <v>123</v>
      </c>
    </row>
    <row r="153" spans="1:9">
      <c r="A153" s="64" t="s">
        <v>236</v>
      </c>
      <c r="B153" s="64" t="s">
        <v>111</v>
      </c>
      <c r="C153" s="64" t="s">
        <v>386</v>
      </c>
      <c r="D153" s="8">
        <v>10</v>
      </c>
      <c r="E153" s="8">
        <v>10</v>
      </c>
      <c r="F153" s="8">
        <v>-1.071</v>
      </c>
      <c r="G153" t="s">
        <v>237</v>
      </c>
      <c r="H153" t="s">
        <v>113</v>
      </c>
    </row>
    <row r="154" spans="1:9">
      <c r="A154" s="64" t="s">
        <v>236</v>
      </c>
      <c r="B154" s="64" t="s">
        <v>125</v>
      </c>
      <c r="C154" s="64" t="s">
        <v>386</v>
      </c>
      <c r="D154" s="8">
        <v>150</v>
      </c>
      <c r="E154" s="8">
        <v>150</v>
      </c>
      <c r="F154" s="8">
        <v>0</v>
      </c>
      <c r="G154" t="s">
        <v>237</v>
      </c>
      <c r="H154" t="s">
        <v>126</v>
      </c>
    </row>
    <row r="155" spans="1:9">
      <c r="A155" s="64" t="s">
        <v>236</v>
      </c>
      <c r="B155" s="64" t="s">
        <v>244</v>
      </c>
      <c r="C155" s="64" t="s">
        <v>386</v>
      </c>
      <c r="D155" s="8">
        <v>2</v>
      </c>
      <c r="E155" s="8">
        <v>2</v>
      </c>
      <c r="F155" s="8">
        <v>0</v>
      </c>
      <c r="G155" t="s">
        <v>237</v>
      </c>
      <c r="H155" t="s">
        <v>245</v>
      </c>
    </row>
    <row r="156" spans="1:9">
      <c r="A156" s="64" t="s">
        <v>236</v>
      </c>
      <c r="B156" s="64" t="s">
        <v>250</v>
      </c>
      <c r="C156" s="64" t="s">
        <v>386</v>
      </c>
      <c r="D156" s="8">
        <v>50</v>
      </c>
      <c r="E156" s="8">
        <v>50</v>
      </c>
      <c r="F156" s="8">
        <v>0</v>
      </c>
      <c r="G156" t="s">
        <v>237</v>
      </c>
      <c r="H156" t="s">
        <v>251</v>
      </c>
    </row>
    <row r="157" spans="1:9">
      <c r="A157" s="64" t="s">
        <v>236</v>
      </c>
      <c r="B157" s="64" t="s">
        <v>252</v>
      </c>
      <c r="C157" s="64" t="s">
        <v>386</v>
      </c>
      <c r="D157" s="8">
        <v>85</v>
      </c>
      <c r="E157" s="8">
        <v>85.287000000000006</v>
      </c>
      <c r="F157" s="8">
        <v>-85.287000000000006</v>
      </c>
      <c r="G157" t="s">
        <v>237</v>
      </c>
      <c r="H157" t="s">
        <v>253</v>
      </c>
    </row>
    <row r="158" spans="1:9">
      <c r="A158" s="64" t="s">
        <v>236</v>
      </c>
      <c r="B158" s="64" t="s">
        <v>127</v>
      </c>
      <c r="C158" s="64" t="s">
        <v>413</v>
      </c>
      <c r="D158" s="8">
        <v>10</v>
      </c>
      <c r="E158" s="8">
        <v>10</v>
      </c>
      <c r="F158" s="8">
        <v>-9.7148000000000003</v>
      </c>
      <c r="G158" t="s">
        <v>237</v>
      </c>
      <c r="H158" t="s">
        <v>128</v>
      </c>
      <c r="I158" t="s">
        <v>246</v>
      </c>
    </row>
    <row r="159" spans="1:9">
      <c r="A159" s="64" t="s">
        <v>236</v>
      </c>
      <c r="B159" s="64" t="s">
        <v>127</v>
      </c>
      <c r="C159" s="64" t="s">
        <v>414</v>
      </c>
      <c r="D159" s="8">
        <v>10</v>
      </c>
      <c r="E159" s="8">
        <v>10</v>
      </c>
      <c r="F159" s="8">
        <v>-5.2</v>
      </c>
      <c r="G159" t="s">
        <v>237</v>
      </c>
      <c r="H159" t="s">
        <v>128</v>
      </c>
      <c r="I159" t="s">
        <v>247</v>
      </c>
    </row>
    <row r="160" spans="1:9">
      <c r="A160" s="64" t="s">
        <v>236</v>
      </c>
      <c r="B160" s="64" t="s">
        <v>127</v>
      </c>
      <c r="C160" s="64" t="s">
        <v>415</v>
      </c>
      <c r="D160" s="8">
        <v>2</v>
      </c>
      <c r="E160" s="8">
        <v>2</v>
      </c>
      <c r="F160" s="8">
        <v>-2</v>
      </c>
      <c r="G160" t="s">
        <v>237</v>
      </c>
      <c r="H160" t="s">
        <v>128</v>
      </c>
      <c r="I160" t="s">
        <v>248</v>
      </c>
    </row>
    <row r="161" spans="1:9">
      <c r="A161" s="64" t="s">
        <v>236</v>
      </c>
      <c r="B161" s="64" t="s">
        <v>127</v>
      </c>
      <c r="C161" s="64" t="s">
        <v>416</v>
      </c>
      <c r="D161" s="8">
        <v>150</v>
      </c>
      <c r="E161" s="8">
        <v>149.71299999999999</v>
      </c>
      <c r="F161" s="8">
        <v>-38</v>
      </c>
      <c r="G161" t="s">
        <v>237</v>
      </c>
      <c r="H161" t="s">
        <v>128</v>
      </c>
      <c r="I161" t="s">
        <v>249</v>
      </c>
    </row>
    <row r="162" spans="1:9">
      <c r="A162" s="64" t="s">
        <v>254</v>
      </c>
      <c r="B162" s="64" t="s">
        <v>115</v>
      </c>
      <c r="C162" s="64" t="s">
        <v>386</v>
      </c>
      <c r="D162" s="8">
        <v>40</v>
      </c>
      <c r="E162" s="8">
        <v>40</v>
      </c>
      <c r="F162" s="8">
        <v>42.722999999999999</v>
      </c>
      <c r="G162" t="s">
        <v>255</v>
      </c>
      <c r="H162" t="s">
        <v>198</v>
      </c>
    </row>
    <row r="163" spans="1:9">
      <c r="A163" s="64" t="s">
        <v>254</v>
      </c>
      <c r="B163" s="64" t="s">
        <v>155</v>
      </c>
      <c r="C163" s="64" t="s">
        <v>386</v>
      </c>
      <c r="D163" s="8">
        <v>1100</v>
      </c>
      <c r="E163" s="8">
        <v>1100</v>
      </c>
      <c r="F163" s="8">
        <v>710.37099999999998</v>
      </c>
      <c r="G163" t="s">
        <v>255</v>
      </c>
      <c r="H163" t="s">
        <v>234</v>
      </c>
    </row>
    <row r="164" spans="1:9">
      <c r="A164" s="64" t="s">
        <v>254</v>
      </c>
      <c r="B164" s="64" t="s">
        <v>118</v>
      </c>
      <c r="C164" s="64" t="s">
        <v>386</v>
      </c>
      <c r="D164" s="8">
        <v>20</v>
      </c>
      <c r="E164" s="8">
        <v>20</v>
      </c>
      <c r="F164" s="8">
        <v>0</v>
      </c>
      <c r="G164" t="s">
        <v>255</v>
      </c>
      <c r="H164" t="s">
        <v>119</v>
      </c>
    </row>
    <row r="165" spans="1:9">
      <c r="A165" s="64" t="s">
        <v>254</v>
      </c>
      <c r="B165" s="64" t="s">
        <v>120</v>
      </c>
      <c r="C165" s="64" t="s">
        <v>386</v>
      </c>
      <c r="D165" s="8">
        <v>25</v>
      </c>
      <c r="E165" s="8">
        <v>25</v>
      </c>
      <c r="F165" s="8">
        <v>-2.1305100000000001</v>
      </c>
      <c r="G165" t="s">
        <v>255</v>
      </c>
      <c r="H165" t="s">
        <v>121</v>
      </c>
    </row>
    <row r="166" spans="1:9">
      <c r="A166" s="64" t="s">
        <v>254</v>
      </c>
      <c r="B166" s="64" t="s">
        <v>240</v>
      </c>
      <c r="C166" s="64" t="s">
        <v>386</v>
      </c>
      <c r="D166" s="8">
        <v>200</v>
      </c>
      <c r="E166" s="8">
        <v>200</v>
      </c>
      <c r="F166" s="8">
        <v>-110.37</v>
      </c>
      <c r="G166" t="s">
        <v>255</v>
      </c>
      <c r="H166" t="s">
        <v>241</v>
      </c>
    </row>
    <row r="167" spans="1:9">
      <c r="A167" s="64" t="s">
        <v>254</v>
      </c>
      <c r="B167" s="64" t="s">
        <v>242</v>
      </c>
      <c r="C167" s="64" t="s">
        <v>386</v>
      </c>
      <c r="D167" s="8">
        <v>0</v>
      </c>
      <c r="E167" s="8">
        <v>0.1</v>
      </c>
      <c r="F167" s="8">
        <v>-0.08</v>
      </c>
      <c r="G167" t="s">
        <v>255</v>
      </c>
      <c r="H167" t="s">
        <v>243</v>
      </c>
    </row>
    <row r="168" spans="1:9">
      <c r="A168" s="64" t="s">
        <v>254</v>
      </c>
      <c r="B168" s="64" t="s">
        <v>160</v>
      </c>
      <c r="C168" s="64" t="s">
        <v>386</v>
      </c>
      <c r="D168" s="8">
        <v>60</v>
      </c>
      <c r="E168" s="8">
        <v>60</v>
      </c>
      <c r="F168" s="8">
        <v>-17.152000000000001</v>
      </c>
      <c r="G168" t="s">
        <v>255</v>
      </c>
      <c r="H168" t="s">
        <v>161</v>
      </c>
    </row>
    <row r="169" spans="1:9">
      <c r="A169" s="64" t="s">
        <v>254</v>
      </c>
      <c r="B169" s="64" t="s">
        <v>122</v>
      </c>
      <c r="C169" s="64" t="s">
        <v>386</v>
      </c>
      <c r="D169" s="8">
        <v>1</v>
      </c>
      <c r="E169" s="8">
        <v>1</v>
      </c>
      <c r="F169" s="8">
        <v>0</v>
      </c>
      <c r="G169" t="s">
        <v>255</v>
      </c>
      <c r="H169" t="s">
        <v>123</v>
      </c>
    </row>
    <row r="170" spans="1:9">
      <c r="A170" s="64" t="s">
        <v>254</v>
      </c>
      <c r="B170" s="64" t="s">
        <v>111</v>
      </c>
      <c r="C170" s="64" t="s">
        <v>386</v>
      </c>
      <c r="D170" s="8">
        <v>15</v>
      </c>
      <c r="E170" s="8">
        <v>15</v>
      </c>
      <c r="F170" s="8">
        <v>-3.5</v>
      </c>
      <c r="G170" t="s">
        <v>255</v>
      </c>
      <c r="H170" t="s">
        <v>113</v>
      </c>
    </row>
    <row r="171" spans="1:9">
      <c r="A171" s="64" t="s">
        <v>254</v>
      </c>
      <c r="B171" s="64" t="s">
        <v>125</v>
      </c>
      <c r="C171" s="64" t="s">
        <v>386</v>
      </c>
      <c r="D171" s="8">
        <v>500</v>
      </c>
      <c r="E171" s="8">
        <v>500</v>
      </c>
      <c r="F171" s="8">
        <v>-155.79024999999999</v>
      </c>
      <c r="G171" t="s">
        <v>255</v>
      </c>
      <c r="H171" t="s">
        <v>126</v>
      </c>
    </row>
    <row r="172" spans="1:9">
      <c r="A172" s="64" t="s">
        <v>254</v>
      </c>
      <c r="B172" s="64" t="s">
        <v>260</v>
      </c>
      <c r="C172" s="64" t="s">
        <v>386</v>
      </c>
      <c r="D172" s="8">
        <v>15</v>
      </c>
      <c r="E172" s="8">
        <v>15</v>
      </c>
      <c r="F172" s="8">
        <v>-13.217000000000001</v>
      </c>
      <c r="G172" t="s">
        <v>255</v>
      </c>
      <c r="H172" t="s">
        <v>261</v>
      </c>
    </row>
    <row r="173" spans="1:9">
      <c r="A173" s="64" t="s">
        <v>254</v>
      </c>
      <c r="B173" s="64" t="s">
        <v>115</v>
      </c>
      <c r="C173" s="64" t="s">
        <v>417</v>
      </c>
      <c r="D173" s="8">
        <v>127</v>
      </c>
      <c r="E173" s="8">
        <v>127</v>
      </c>
      <c r="F173" s="8">
        <v>88.974000000000004</v>
      </c>
      <c r="G173" t="s">
        <v>255</v>
      </c>
      <c r="H173" t="s">
        <v>198</v>
      </c>
      <c r="I173" t="s">
        <v>256</v>
      </c>
    </row>
    <row r="174" spans="1:9">
      <c r="A174" s="64" t="s">
        <v>254</v>
      </c>
      <c r="B174" s="64" t="s">
        <v>115</v>
      </c>
      <c r="C174" s="64" t="s">
        <v>418</v>
      </c>
      <c r="D174" s="8">
        <v>17</v>
      </c>
      <c r="E174" s="8">
        <v>17</v>
      </c>
      <c r="F174" s="8">
        <v>11.744</v>
      </c>
      <c r="G174" t="s">
        <v>255</v>
      </c>
      <c r="H174" t="s">
        <v>198</v>
      </c>
      <c r="I174" t="s">
        <v>257</v>
      </c>
    </row>
    <row r="175" spans="1:9">
      <c r="A175" s="64" t="s">
        <v>254</v>
      </c>
      <c r="B175" s="64" t="s">
        <v>115</v>
      </c>
      <c r="C175" s="64" t="s">
        <v>419</v>
      </c>
      <c r="D175" s="8">
        <v>11</v>
      </c>
      <c r="E175" s="8">
        <v>11</v>
      </c>
      <c r="F175" s="8">
        <v>7.1950000000000003</v>
      </c>
      <c r="G175" t="s">
        <v>255</v>
      </c>
      <c r="H175" t="s">
        <v>198</v>
      </c>
      <c r="I175" t="s">
        <v>258</v>
      </c>
    </row>
    <row r="176" spans="1:9">
      <c r="A176" s="64" t="s">
        <v>254</v>
      </c>
      <c r="B176" s="64" t="s">
        <v>115</v>
      </c>
      <c r="C176" s="64" t="s">
        <v>420</v>
      </c>
      <c r="D176" s="8">
        <v>20</v>
      </c>
      <c r="E176" s="8">
        <v>20</v>
      </c>
      <c r="F176" s="8">
        <v>12.5</v>
      </c>
      <c r="G176" t="s">
        <v>255</v>
      </c>
      <c r="H176" t="s">
        <v>198</v>
      </c>
      <c r="I176" t="s">
        <v>259</v>
      </c>
    </row>
    <row r="177" spans="1:9">
      <c r="A177" s="64" t="s">
        <v>262</v>
      </c>
      <c r="B177" s="64" t="s">
        <v>115</v>
      </c>
      <c r="C177" s="64" t="s">
        <v>386</v>
      </c>
      <c r="D177" s="8">
        <v>21</v>
      </c>
      <c r="E177" s="8">
        <v>21</v>
      </c>
      <c r="F177" s="8">
        <v>6.6379999999999999</v>
      </c>
      <c r="G177" t="s">
        <v>263</v>
      </c>
      <c r="H177" t="s">
        <v>198</v>
      </c>
    </row>
    <row r="178" spans="1:9">
      <c r="A178" s="64" t="s">
        <v>262</v>
      </c>
      <c r="B178" s="64" t="s">
        <v>265</v>
      </c>
      <c r="C178" s="64" t="s">
        <v>386</v>
      </c>
      <c r="D178" s="8">
        <v>120</v>
      </c>
      <c r="E178" s="8">
        <v>120</v>
      </c>
      <c r="F178" s="8">
        <v>19.0335</v>
      </c>
      <c r="G178" t="s">
        <v>263</v>
      </c>
      <c r="H178" t="s">
        <v>266</v>
      </c>
    </row>
    <row r="179" spans="1:9">
      <c r="A179" s="64" t="s">
        <v>262</v>
      </c>
      <c r="B179" s="64" t="s">
        <v>155</v>
      </c>
      <c r="C179" s="64" t="s">
        <v>386</v>
      </c>
      <c r="D179" s="8">
        <v>51</v>
      </c>
      <c r="E179" s="8">
        <v>51</v>
      </c>
      <c r="F179" s="8">
        <v>29.247</v>
      </c>
      <c r="G179" t="s">
        <v>263</v>
      </c>
      <c r="H179" t="s">
        <v>234</v>
      </c>
    </row>
    <row r="180" spans="1:9">
      <c r="A180" s="64" t="s">
        <v>262</v>
      </c>
      <c r="B180" s="64" t="s">
        <v>120</v>
      </c>
      <c r="C180" s="64" t="s">
        <v>386</v>
      </c>
      <c r="D180" s="8">
        <v>25</v>
      </c>
      <c r="E180" s="8">
        <v>175</v>
      </c>
      <c r="F180" s="8">
        <v>-95.046210000000002</v>
      </c>
      <c r="G180" t="s">
        <v>263</v>
      </c>
      <c r="H180" t="s">
        <v>121</v>
      </c>
    </row>
    <row r="181" spans="1:9">
      <c r="A181" s="64" t="s">
        <v>262</v>
      </c>
      <c r="B181" s="64" t="s">
        <v>240</v>
      </c>
      <c r="C181" s="64" t="s">
        <v>386</v>
      </c>
      <c r="D181" s="8">
        <v>25</v>
      </c>
      <c r="E181" s="8">
        <v>25</v>
      </c>
      <c r="F181" s="8">
        <v>-15.819000000000001</v>
      </c>
      <c r="G181" t="s">
        <v>263</v>
      </c>
      <c r="H181" t="s">
        <v>241</v>
      </c>
    </row>
    <row r="182" spans="1:9">
      <c r="A182" s="64" t="s">
        <v>262</v>
      </c>
      <c r="B182" s="64" t="s">
        <v>242</v>
      </c>
      <c r="C182" s="64" t="s">
        <v>386</v>
      </c>
      <c r="D182" s="8">
        <v>0</v>
      </c>
      <c r="E182" s="8">
        <v>1.5</v>
      </c>
      <c r="F182" s="8">
        <v>-1.05</v>
      </c>
      <c r="G182" t="s">
        <v>263</v>
      </c>
      <c r="H182" t="s">
        <v>243</v>
      </c>
    </row>
    <row r="183" spans="1:9">
      <c r="A183" s="64" t="s">
        <v>262</v>
      </c>
      <c r="B183" s="64" t="s">
        <v>160</v>
      </c>
      <c r="C183" s="64" t="s">
        <v>386</v>
      </c>
      <c r="D183" s="8">
        <v>45</v>
      </c>
      <c r="E183" s="8">
        <v>45</v>
      </c>
      <c r="F183" s="8">
        <v>-55.95</v>
      </c>
      <c r="G183" t="s">
        <v>263</v>
      </c>
      <c r="H183" t="s">
        <v>161</v>
      </c>
    </row>
    <row r="184" spans="1:9">
      <c r="A184" s="64" t="s">
        <v>262</v>
      </c>
      <c r="B184" s="64" t="s">
        <v>122</v>
      </c>
      <c r="C184" s="64" t="s">
        <v>386</v>
      </c>
      <c r="D184" s="8">
        <v>3</v>
      </c>
      <c r="E184" s="8">
        <v>5.1239999999999997</v>
      </c>
      <c r="F184" s="8">
        <v>-5.4509999999999996</v>
      </c>
      <c r="G184" t="s">
        <v>263</v>
      </c>
      <c r="H184" t="s">
        <v>123</v>
      </c>
    </row>
    <row r="185" spans="1:9">
      <c r="A185" s="64" t="s">
        <v>262</v>
      </c>
      <c r="B185" s="64" t="s">
        <v>111</v>
      </c>
      <c r="C185" s="64" t="s">
        <v>386</v>
      </c>
      <c r="D185" s="8">
        <v>20</v>
      </c>
      <c r="E185" s="8">
        <v>70</v>
      </c>
      <c r="F185" s="8">
        <v>-19.76634</v>
      </c>
      <c r="G185" t="s">
        <v>263</v>
      </c>
      <c r="H185" t="s">
        <v>113</v>
      </c>
    </row>
    <row r="186" spans="1:9">
      <c r="A186" s="64" t="s">
        <v>262</v>
      </c>
      <c r="B186" s="64" t="s">
        <v>125</v>
      </c>
      <c r="C186" s="64" t="s">
        <v>386</v>
      </c>
      <c r="D186" s="8">
        <v>300</v>
      </c>
      <c r="E186" s="8">
        <v>300</v>
      </c>
      <c r="F186" s="8">
        <v>-164.97663</v>
      </c>
      <c r="G186" t="s">
        <v>263</v>
      </c>
      <c r="H186" t="s">
        <v>126</v>
      </c>
    </row>
    <row r="187" spans="1:9">
      <c r="A187" s="64" t="s">
        <v>262</v>
      </c>
      <c r="B187" s="64" t="s">
        <v>147</v>
      </c>
      <c r="C187" s="64" t="s">
        <v>386</v>
      </c>
      <c r="D187" s="8">
        <v>0</v>
      </c>
      <c r="E187" s="8">
        <v>50</v>
      </c>
      <c r="F187" s="8">
        <v>-35.954000000000001</v>
      </c>
      <c r="G187" t="s">
        <v>263</v>
      </c>
      <c r="H187" t="s">
        <v>148</v>
      </c>
    </row>
    <row r="188" spans="1:9">
      <c r="A188" s="64" t="s">
        <v>262</v>
      </c>
      <c r="B188" s="64" t="s">
        <v>115</v>
      </c>
      <c r="C188" s="64" t="s">
        <v>421</v>
      </c>
      <c r="D188" s="8">
        <v>30</v>
      </c>
      <c r="E188" s="8">
        <v>30</v>
      </c>
      <c r="F188" s="8">
        <v>16.850000000000001</v>
      </c>
      <c r="G188" t="s">
        <v>263</v>
      </c>
      <c r="H188" t="s">
        <v>198</v>
      </c>
      <c r="I188" t="s">
        <v>264</v>
      </c>
    </row>
    <row r="189" spans="1:9">
      <c r="A189" s="64" t="s">
        <v>262</v>
      </c>
      <c r="B189" s="64" t="s">
        <v>155</v>
      </c>
      <c r="C189" s="64" t="s">
        <v>421</v>
      </c>
      <c r="D189" s="8">
        <v>105</v>
      </c>
      <c r="E189" s="8">
        <v>105</v>
      </c>
      <c r="F189" s="8">
        <v>93.477249999999998</v>
      </c>
      <c r="G189" t="s">
        <v>263</v>
      </c>
      <c r="H189" t="s">
        <v>234</v>
      </c>
      <c r="I189" t="s">
        <v>264</v>
      </c>
    </row>
    <row r="190" spans="1:9">
      <c r="A190" s="64" t="s">
        <v>262</v>
      </c>
      <c r="B190" s="64" t="s">
        <v>120</v>
      </c>
      <c r="C190" s="64" t="s">
        <v>421</v>
      </c>
      <c r="D190" s="8">
        <v>2</v>
      </c>
      <c r="E190" s="8">
        <v>2</v>
      </c>
      <c r="F190" s="8">
        <v>-1.08</v>
      </c>
      <c r="G190" t="s">
        <v>263</v>
      </c>
      <c r="H190" t="s">
        <v>121</v>
      </c>
      <c r="I190" t="s">
        <v>264</v>
      </c>
    </row>
    <row r="191" spans="1:9">
      <c r="A191" s="64" t="s">
        <v>262</v>
      </c>
      <c r="B191" s="64" t="s">
        <v>240</v>
      </c>
      <c r="C191" s="64" t="s">
        <v>421</v>
      </c>
      <c r="D191" s="8">
        <v>30</v>
      </c>
      <c r="E191" s="8">
        <v>30</v>
      </c>
      <c r="F191" s="8">
        <v>-16.193000000000001</v>
      </c>
      <c r="G191" t="s">
        <v>263</v>
      </c>
      <c r="H191" t="s">
        <v>241</v>
      </c>
      <c r="I191" t="s">
        <v>264</v>
      </c>
    </row>
    <row r="192" spans="1:9">
      <c r="A192" s="64" t="s">
        <v>262</v>
      </c>
      <c r="B192" s="64" t="s">
        <v>160</v>
      </c>
      <c r="C192" s="64" t="s">
        <v>421</v>
      </c>
      <c r="D192" s="8">
        <v>25</v>
      </c>
      <c r="E192" s="8">
        <v>25</v>
      </c>
      <c r="F192" s="8">
        <v>-23</v>
      </c>
      <c r="G192" t="s">
        <v>263</v>
      </c>
      <c r="H192" t="s">
        <v>161</v>
      </c>
      <c r="I192" t="s">
        <v>264</v>
      </c>
    </row>
    <row r="193" spans="1:9">
      <c r="A193" s="64" t="s">
        <v>262</v>
      </c>
      <c r="B193" s="64" t="s">
        <v>111</v>
      </c>
      <c r="C193" s="64" t="s">
        <v>421</v>
      </c>
      <c r="D193" s="8">
        <v>3</v>
      </c>
      <c r="E193" s="8">
        <v>10</v>
      </c>
      <c r="F193" s="8">
        <v>-7.4320000000000004</v>
      </c>
      <c r="G193" t="s">
        <v>263</v>
      </c>
      <c r="H193" t="s">
        <v>113</v>
      </c>
      <c r="I193" t="s">
        <v>264</v>
      </c>
    </row>
    <row r="194" spans="1:9">
      <c r="A194" s="64" t="s">
        <v>262</v>
      </c>
      <c r="B194" s="64" t="s">
        <v>120</v>
      </c>
      <c r="C194" s="64" t="s">
        <v>422</v>
      </c>
      <c r="D194" s="8">
        <v>75</v>
      </c>
      <c r="E194" s="8">
        <v>75</v>
      </c>
      <c r="F194" s="8">
        <v>-11.35918</v>
      </c>
      <c r="G194" t="s">
        <v>263</v>
      </c>
      <c r="H194" t="s">
        <v>121</v>
      </c>
      <c r="I194" t="s">
        <v>267</v>
      </c>
    </row>
    <row r="195" spans="1:9">
      <c r="A195" s="64" t="s">
        <v>262</v>
      </c>
      <c r="B195" s="64" t="s">
        <v>125</v>
      </c>
      <c r="C195" s="64" t="s">
        <v>422</v>
      </c>
      <c r="D195" s="8">
        <v>75</v>
      </c>
      <c r="E195" s="8">
        <v>75</v>
      </c>
      <c r="F195" s="8">
        <v>0</v>
      </c>
      <c r="G195" t="s">
        <v>263</v>
      </c>
      <c r="H195" t="s">
        <v>126</v>
      </c>
      <c r="I195" t="s">
        <v>267</v>
      </c>
    </row>
    <row r="196" spans="1:9">
      <c r="A196" s="64" t="s">
        <v>262</v>
      </c>
      <c r="B196" s="64" t="s">
        <v>120</v>
      </c>
      <c r="C196" s="64" t="s">
        <v>423</v>
      </c>
      <c r="D196" s="8">
        <v>50</v>
      </c>
      <c r="E196" s="8">
        <v>50</v>
      </c>
      <c r="F196" s="8">
        <v>0</v>
      </c>
      <c r="G196" t="s">
        <v>263</v>
      </c>
      <c r="H196" t="s">
        <v>121</v>
      </c>
      <c r="I196" t="s">
        <v>268</v>
      </c>
    </row>
    <row r="197" spans="1:9">
      <c r="A197" s="64" t="s">
        <v>262</v>
      </c>
      <c r="B197" s="64" t="s">
        <v>125</v>
      </c>
      <c r="C197" s="64" t="s">
        <v>423</v>
      </c>
      <c r="D197" s="8">
        <v>50</v>
      </c>
      <c r="E197" s="8">
        <v>50</v>
      </c>
      <c r="F197" s="8">
        <v>0</v>
      </c>
      <c r="G197" t="s">
        <v>263</v>
      </c>
      <c r="H197" t="s">
        <v>126</v>
      </c>
      <c r="I197" t="s">
        <v>268</v>
      </c>
    </row>
    <row r="198" spans="1:9">
      <c r="A198" s="64" t="s">
        <v>262</v>
      </c>
      <c r="B198" s="64" t="s">
        <v>120</v>
      </c>
      <c r="C198" s="64" t="s">
        <v>424</v>
      </c>
      <c r="D198" s="8">
        <v>0</v>
      </c>
      <c r="E198" s="8">
        <v>70</v>
      </c>
      <c r="F198" s="8">
        <v>-37.622</v>
      </c>
      <c r="G198" t="s">
        <v>263</v>
      </c>
      <c r="H198" t="s">
        <v>121</v>
      </c>
      <c r="I198" t="s">
        <v>269</v>
      </c>
    </row>
    <row r="199" spans="1:9">
      <c r="A199" s="64" t="s">
        <v>262</v>
      </c>
      <c r="B199" s="64" t="s">
        <v>125</v>
      </c>
      <c r="C199" s="64" t="s">
        <v>424</v>
      </c>
      <c r="D199" s="8">
        <v>50</v>
      </c>
      <c r="E199" s="8">
        <v>30</v>
      </c>
      <c r="F199" s="8">
        <v>-9.0410000000000004</v>
      </c>
      <c r="G199" t="s">
        <v>263</v>
      </c>
      <c r="H199" t="s">
        <v>126</v>
      </c>
      <c r="I199" t="s">
        <v>269</v>
      </c>
    </row>
    <row r="200" spans="1:9">
      <c r="A200" s="64" t="s">
        <v>262</v>
      </c>
      <c r="B200" s="64" t="s">
        <v>125</v>
      </c>
      <c r="C200" s="64" t="s">
        <v>425</v>
      </c>
      <c r="D200" s="8">
        <v>600</v>
      </c>
      <c r="E200" s="8">
        <v>600</v>
      </c>
      <c r="F200" s="8">
        <v>0</v>
      </c>
      <c r="G200" t="s">
        <v>263</v>
      </c>
      <c r="H200" t="s">
        <v>126</v>
      </c>
      <c r="I200" t="s">
        <v>270</v>
      </c>
    </row>
    <row r="201" spans="1:9">
      <c r="A201" s="64" t="s">
        <v>262</v>
      </c>
      <c r="B201" s="64" t="s">
        <v>147</v>
      </c>
      <c r="C201" s="64" t="s">
        <v>426</v>
      </c>
      <c r="D201" s="8">
        <v>200</v>
      </c>
      <c r="E201" s="8">
        <v>200</v>
      </c>
      <c r="F201" s="8">
        <v>0</v>
      </c>
      <c r="G201" t="s">
        <v>263</v>
      </c>
      <c r="H201" t="s">
        <v>148</v>
      </c>
      <c r="I201" t="s">
        <v>271</v>
      </c>
    </row>
    <row r="202" spans="1:9">
      <c r="A202" s="64" t="s">
        <v>272</v>
      </c>
      <c r="B202" s="64" t="s">
        <v>120</v>
      </c>
      <c r="C202" s="64" t="s">
        <v>386</v>
      </c>
      <c r="D202" s="8">
        <v>50</v>
      </c>
      <c r="E202" s="8">
        <v>50</v>
      </c>
      <c r="F202" s="8">
        <v>0</v>
      </c>
      <c r="G202" t="s">
        <v>273</v>
      </c>
      <c r="H202" t="s">
        <v>121</v>
      </c>
    </row>
    <row r="203" spans="1:9">
      <c r="A203" s="64" t="s">
        <v>272</v>
      </c>
      <c r="B203" s="64" t="s">
        <v>160</v>
      </c>
      <c r="C203" s="64" t="s">
        <v>386</v>
      </c>
      <c r="D203" s="8">
        <v>400</v>
      </c>
      <c r="E203" s="8">
        <v>400</v>
      </c>
      <c r="F203" s="8">
        <v>-257.97300000000001</v>
      </c>
      <c r="G203" t="s">
        <v>273</v>
      </c>
      <c r="H203" t="s">
        <v>161</v>
      </c>
    </row>
    <row r="204" spans="1:9">
      <c r="A204" s="64" t="s">
        <v>272</v>
      </c>
      <c r="B204" s="64" t="s">
        <v>125</v>
      </c>
      <c r="C204" s="64" t="s">
        <v>386</v>
      </c>
      <c r="D204" s="8">
        <v>150</v>
      </c>
      <c r="E204" s="8">
        <v>190</v>
      </c>
      <c r="F204" s="8">
        <v>-143.42699999999999</v>
      </c>
      <c r="G204" t="s">
        <v>273</v>
      </c>
      <c r="H204" t="s">
        <v>126</v>
      </c>
    </row>
    <row r="205" spans="1:9">
      <c r="A205" s="64" t="s">
        <v>272</v>
      </c>
      <c r="B205" s="64" t="s">
        <v>147</v>
      </c>
      <c r="C205" s="64" t="s">
        <v>386</v>
      </c>
      <c r="D205" s="8">
        <v>70</v>
      </c>
      <c r="E205" s="8">
        <v>230</v>
      </c>
      <c r="F205" s="8">
        <v>-46.767000000000003</v>
      </c>
      <c r="G205" t="s">
        <v>273</v>
      </c>
      <c r="H205" t="s">
        <v>148</v>
      </c>
    </row>
    <row r="206" spans="1:9">
      <c r="A206" s="64" t="s">
        <v>274</v>
      </c>
      <c r="B206" s="64" t="s">
        <v>115</v>
      </c>
      <c r="C206" s="64" t="s">
        <v>386</v>
      </c>
      <c r="D206" s="8">
        <v>1</v>
      </c>
      <c r="E206" s="8">
        <v>1</v>
      </c>
      <c r="F206" s="8">
        <v>0.67800000000000005</v>
      </c>
      <c r="G206" t="s">
        <v>275</v>
      </c>
      <c r="H206" t="s">
        <v>198</v>
      </c>
    </row>
    <row r="207" spans="1:9">
      <c r="A207" s="64" t="s">
        <v>274</v>
      </c>
      <c r="B207" s="64" t="s">
        <v>155</v>
      </c>
      <c r="C207" s="64" t="s">
        <v>386</v>
      </c>
      <c r="D207" s="8">
        <v>3</v>
      </c>
      <c r="E207" s="8">
        <v>3</v>
      </c>
      <c r="F207" s="8">
        <v>0</v>
      </c>
      <c r="G207" t="s">
        <v>275</v>
      </c>
      <c r="H207" t="s">
        <v>234</v>
      </c>
    </row>
    <row r="208" spans="1:9">
      <c r="A208" s="64" t="s">
        <v>274</v>
      </c>
      <c r="B208" s="64" t="s">
        <v>276</v>
      </c>
      <c r="C208" s="64" t="s">
        <v>386</v>
      </c>
      <c r="D208" s="8">
        <v>0</v>
      </c>
      <c r="E208" s="8">
        <v>0</v>
      </c>
      <c r="F208" s="8">
        <v>1.4019999999999999</v>
      </c>
      <c r="G208" t="s">
        <v>275</v>
      </c>
      <c r="H208" t="s">
        <v>277</v>
      </c>
    </row>
    <row r="209" spans="1:8">
      <c r="A209" s="64" t="s">
        <v>274</v>
      </c>
      <c r="B209" s="64" t="s">
        <v>120</v>
      </c>
      <c r="C209" s="64" t="s">
        <v>386</v>
      </c>
      <c r="D209" s="8">
        <v>5</v>
      </c>
      <c r="E209" s="8">
        <v>5</v>
      </c>
      <c r="F209" s="8">
        <v>0</v>
      </c>
      <c r="G209" t="s">
        <v>275</v>
      </c>
      <c r="H209" t="s">
        <v>121</v>
      </c>
    </row>
    <row r="210" spans="1:8">
      <c r="A210" s="64" t="s">
        <v>274</v>
      </c>
      <c r="B210" s="64" t="s">
        <v>240</v>
      </c>
      <c r="C210" s="64" t="s">
        <v>386</v>
      </c>
      <c r="D210" s="8">
        <v>1</v>
      </c>
      <c r="E210" s="8">
        <v>1</v>
      </c>
      <c r="F210" s="8">
        <v>-0.54600000000000004</v>
      </c>
      <c r="G210" t="s">
        <v>275</v>
      </c>
      <c r="H210" t="s">
        <v>241</v>
      </c>
    </row>
    <row r="211" spans="1:8">
      <c r="A211" s="64" t="s">
        <v>274</v>
      </c>
      <c r="B211" s="64" t="s">
        <v>122</v>
      </c>
      <c r="C211" s="64" t="s">
        <v>386</v>
      </c>
      <c r="D211" s="8">
        <v>2</v>
      </c>
      <c r="E211" s="8">
        <v>2</v>
      </c>
      <c r="F211" s="8">
        <v>-0.64200000000000002</v>
      </c>
      <c r="G211" t="s">
        <v>275</v>
      </c>
      <c r="H211" t="s">
        <v>123</v>
      </c>
    </row>
    <row r="212" spans="1:8">
      <c r="A212" s="64" t="s">
        <v>274</v>
      </c>
      <c r="B212" s="64" t="s">
        <v>111</v>
      </c>
      <c r="C212" s="64" t="s">
        <v>386</v>
      </c>
      <c r="D212" s="8">
        <v>20</v>
      </c>
      <c r="E212" s="8">
        <v>20</v>
      </c>
      <c r="F212" s="8">
        <v>0</v>
      </c>
      <c r="G212" t="s">
        <v>275</v>
      </c>
      <c r="H212" t="s">
        <v>113</v>
      </c>
    </row>
    <row r="213" spans="1:8">
      <c r="A213" s="64" t="s">
        <v>274</v>
      </c>
      <c r="B213" s="64" t="s">
        <v>125</v>
      </c>
      <c r="C213" s="64" t="s">
        <v>386</v>
      </c>
      <c r="D213" s="8">
        <v>5</v>
      </c>
      <c r="E213" s="8">
        <v>5</v>
      </c>
      <c r="F213" s="8">
        <v>0</v>
      </c>
      <c r="G213" t="s">
        <v>275</v>
      </c>
      <c r="H213" t="s">
        <v>126</v>
      </c>
    </row>
    <row r="214" spans="1:8">
      <c r="A214" s="64" t="s">
        <v>278</v>
      </c>
      <c r="B214" s="64" t="s">
        <v>279</v>
      </c>
      <c r="C214" s="64" t="s">
        <v>386</v>
      </c>
      <c r="D214" s="8">
        <v>350</v>
      </c>
      <c r="E214" s="8">
        <v>350</v>
      </c>
      <c r="F214" s="8">
        <v>0</v>
      </c>
      <c r="G214" t="s">
        <v>280</v>
      </c>
      <c r="H214" t="s">
        <v>281</v>
      </c>
    </row>
    <row r="215" spans="1:8">
      <c r="A215" s="64" t="s">
        <v>282</v>
      </c>
      <c r="B215" s="64" t="s">
        <v>115</v>
      </c>
      <c r="C215" s="64" t="s">
        <v>386</v>
      </c>
      <c r="D215" s="8">
        <v>1</v>
      </c>
      <c r="E215" s="8">
        <v>1</v>
      </c>
      <c r="F215" s="8">
        <v>2.6</v>
      </c>
      <c r="G215" t="s">
        <v>283</v>
      </c>
      <c r="H215" t="s">
        <v>198</v>
      </c>
    </row>
    <row r="216" spans="1:8">
      <c r="A216" s="64" t="s">
        <v>282</v>
      </c>
      <c r="B216" s="64" t="s">
        <v>155</v>
      </c>
      <c r="C216" s="64" t="s">
        <v>386</v>
      </c>
      <c r="D216" s="8">
        <v>14</v>
      </c>
      <c r="E216" s="8">
        <v>14</v>
      </c>
      <c r="F216" s="8">
        <v>14.067500000000001</v>
      </c>
      <c r="G216" t="s">
        <v>283</v>
      </c>
      <c r="H216" t="s">
        <v>234</v>
      </c>
    </row>
    <row r="217" spans="1:8">
      <c r="A217" s="64" t="s">
        <v>282</v>
      </c>
      <c r="B217" s="64" t="s">
        <v>284</v>
      </c>
      <c r="C217" s="64" t="s">
        <v>386</v>
      </c>
      <c r="D217" s="8">
        <v>100</v>
      </c>
      <c r="E217" s="8">
        <v>100</v>
      </c>
      <c r="F217" s="8">
        <v>134.77000000000001</v>
      </c>
      <c r="G217" t="s">
        <v>283</v>
      </c>
      <c r="H217" t="s">
        <v>285</v>
      </c>
    </row>
    <row r="218" spans="1:8">
      <c r="A218" s="64" t="s">
        <v>282</v>
      </c>
      <c r="B218" s="64" t="s">
        <v>111</v>
      </c>
      <c r="C218" s="64" t="s">
        <v>386</v>
      </c>
      <c r="D218" s="8">
        <v>100</v>
      </c>
      <c r="E218" s="8">
        <v>100</v>
      </c>
      <c r="F218" s="8">
        <v>-83.87</v>
      </c>
      <c r="G218" t="s">
        <v>283</v>
      </c>
      <c r="H218" t="s">
        <v>113</v>
      </c>
    </row>
    <row r="219" spans="1:8">
      <c r="A219" s="64" t="s">
        <v>282</v>
      </c>
      <c r="B219" s="64" t="s">
        <v>125</v>
      </c>
      <c r="C219" s="64" t="s">
        <v>386</v>
      </c>
      <c r="D219" s="8">
        <v>15</v>
      </c>
      <c r="E219" s="8">
        <v>15</v>
      </c>
      <c r="F219" s="8">
        <v>-14.067500000000001</v>
      </c>
      <c r="G219" t="s">
        <v>283</v>
      </c>
      <c r="H219" t="s">
        <v>126</v>
      </c>
    </row>
    <row r="220" spans="1:8">
      <c r="A220" s="64" t="s">
        <v>282</v>
      </c>
      <c r="B220" s="64" t="s">
        <v>129</v>
      </c>
      <c r="C220" s="64" t="s">
        <v>386</v>
      </c>
      <c r="D220" s="8">
        <v>200</v>
      </c>
      <c r="E220" s="8">
        <v>600</v>
      </c>
      <c r="F220" s="8">
        <v>-408.67</v>
      </c>
      <c r="G220" t="s">
        <v>283</v>
      </c>
      <c r="H220" t="s">
        <v>286</v>
      </c>
    </row>
    <row r="221" spans="1:8">
      <c r="A221" s="64" t="s">
        <v>287</v>
      </c>
      <c r="B221" s="64" t="s">
        <v>136</v>
      </c>
      <c r="C221" s="64" t="s">
        <v>386</v>
      </c>
      <c r="D221" s="8">
        <v>25</v>
      </c>
      <c r="E221" s="8">
        <v>25</v>
      </c>
      <c r="F221" s="8">
        <v>-9.7149999999999999</v>
      </c>
      <c r="G221" t="s">
        <v>288</v>
      </c>
      <c r="H221" t="s">
        <v>137</v>
      </c>
    </row>
    <row r="222" spans="1:8">
      <c r="A222" s="64" t="s">
        <v>287</v>
      </c>
      <c r="B222" s="64" t="s">
        <v>111</v>
      </c>
      <c r="C222" s="64" t="s">
        <v>386</v>
      </c>
      <c r="D222" s="8">
        <v>70</v>
      </c>
      <c r="E222" s="8">
        <v>70</v>
      </c>
      <c r="F222" s="8">
        <v>0</v>
      </c>
      <c r="G222" t="s">
        <v>288</v>
      </c>
      <c r="H222" t="s">
        <v>113</v>
      </c>
    </row>
    <row r="223" spans="1:8">
      <c r="A223" s="64" t="s">
        <v>289</v>
      </c>
      <c r="B223" s="64" t="s">
        <v>115</v>
      </c>
      <c r="C223" s="64" t="s">
        <v>386</v>
      </c>
      <c r="D223" s="8">
        <v>1</v>
      </c>
      <c r="E223" s="8">
        <v>1</v>
      </c>
      <c r="F223" s="8">
        <v>0</v>
      </c>
      <c r="G223" t="s">
        <v>290</v>
      </c>
      <c r="H223" t="s">
        <v>198</v>
      </c>
    </row>
    <row r="224" spans="1:8">
      <c r="A224" s="64" t="s">
        <v>289</v>
      </c>
      <c r="B224" s="64" t="s">
        <v>238</v>
      </c>
      <c r="C224" s="64" t="s">
        <v>386</v>
      </c>
      <c r="D224" s="8">
        <v>5</v>
      </c>
      <c r="E224" s="8">
        <v>5</v>
      </c>
      <c r="F224" s="8">
        <v>0</v>
      </c>
      <c r="G224" t="s">
        <v>290</v>
      </c>
      <c r="H224" t="s">
        <v>239</v>
      </c>
    </row>
    <row r="225" spans="1:8">
      <c r="A225" s="64" t="s">
        <v>289</v>
      </c>
      <c r="B225" s="64" t="s">
        <v>120</v>
      </c>
      <c r="C225" s="64" t="s">
        <v>386</v>
      </c>
      <c r="D225" s="8">
        <v>4</v>
      </c>
      <c r="E225" s="8">
        <v>4</v>
      </c>
      <c r="F225" s="8">
        <v>-1.6120000000000001</v>
      </c>
      <c r="G225" t="s">
        <v>290</v>
      </c>
      <c r="H225" t="s">
        <v>121</v>
      </c>
    </row>
    <row r="226" spans="1:8">
      <c r="A226" s="64" t="s">
        <v>289</v>
      </c>
      <c r="B226" s="64" t="s">
        <v>122</v>
      </c>
      <c r="C226" s="64" t="s">
        <v>386</v>
      </c>
      <c r="D226" s="8">
        <v>10</v>
      </c>
      <c r="E226" s="8">
        <v>19</v>
      </c>
      <c r="F226" s="8">
        <v>-10.132999999999999</v>
      </c>
      <c r="G226" t="s">
        <v>290</v>
      </c>
      <c r="H226" t="s">
        <v>123</v>
      </c>
    </row>
    <row r="227" spans="1:8">
      <c r="A227" s="64" t="s">
        <v>289</v>
      </c>
      <c r="B227" s="64" t="s">
        <v>111</v>
      </c>
      <c r="C227" s="64" t="s">
        <v>386</v>
      </c>
      <c r="D227" s="8">
        <v>1600</v>
      </c>
      <c r="E227" s="8">
        <v>1600</v>
      </c>
      <c r="F227" s="8">
        <v>-793.37800000000004</v>
      </c>
      <c r="G227" t="s">
        <v>290</v>
      </c>
      <c r="H227" t="s">
        <v>113</v>
      </c>
    </row>
    <row r="228" spans="1:8">
      <c r="A228" s="64" t="s">
        <v>291</v>
      </c>
      <c r="B228" s="64" t="s">
        <v>292</v>
      </c>
      <c r="C228" s="64" t="s">
        <v>386</v>
      </c>
      <c r="D228" s="8">
        <v>100</v>
      </c>
      <c r="E228" s="8">
        <v>100</v>
      </c>
      <c r="F228" s="8">
        <v>59.335999999999999</v>
      </c>
      <c r="G228" t="s">
        <v>293</v>
      </c>
      <c r="H228" t="s">
        <v>294</v>
      </c>
    </row>
    <row r="229" spans="1:8">
      <c r="A229" s="64" t="s">
        <v>295</v>
      </c>
      <c r="B229" s="64" t="s">
        <v>115</v>
      </c>
      <c r="C229" s="64" t="s">
        <v>386</v>
      </c>
      <c r="D229" s="8">
        <v>10</v>
      </c>
      <c r="E229" s="8">
        <v>10</v>
      </c>
      <c r="F229" s="8">
        <v>9.4</v>
      </c>
      <c r="G229" t="s">
        <v>296</v>
      </c>
      <c r="H229" t="s">
        <v>198</v>
      </c>
    </row>
    <row r="230" spans="1:8">
      <c r="A230" s="64" t="s">
        <v>295</v>
      </c>
      <c r="B230" s="64" t="s">
        <v>122</v>
      </c>
      <c r="C230" s="64" t="s">
        <v>386</v>
      </c>
      <c r="D230" s="8">
        <v>0</v>
      </c>
      <c r="E230" s="8">
        <v>4</v>
      </c>
      <c r="F230" s="8">
        <v>-1.6060000000000001</v>
      </c>
      <c r="G230" t="s">
        <v>296</v>
      </c>
      <c r="H230" t="s">
        <v>123</v>
      </c>
    </row>
    <row r="231" spans="1:8">
      <c r="A231" s="64" t="s">
        <v>295</v>
      </c>
      <c r="B231" s="64" t="s">
        <v>111</v>
      </c>
      <c r="C231" s="64" t="s">
        <v>386</v>
      </c>
      <c r="D231" s="8">
        <v>25</v>
      </c>
      <c r="E231" s="8">
        <v>25</v>
      </c>
      <c r="F231" s="8">
        <v>-11.12595</v>
      </c>
      <c r="G231" t="s">
        <v>296</v>
      </c>
      <c r="H231" t="s">
        <v>113</v>
      </c>
    </row>
    <row r="232" spans="1:8">
      <c r="A232" s="64" t="s">
        <v>297</v>
      </c>
      <c r="B232" s="64" t="s">
        <v>115</v>
      </c>
      <c r="C232" s="64" t="s">
        <v>386</v>
      </c>
      <c r="D232" s="8">
        <v>0</v>
      </c>
      <c r="E232" s="8">
        <v>8</v>
      </c>
      <c r="F232" s="8">
        <v>7.4785000000000004</v>
      </c>
      <c r="G232" t="s">
        <v>298</v>
      </c>
      <c r="H232" t="s">
        <v>198</v>
      </c>
    </row>
    <row r="233" spans="1:8">
      <c r="A233" s="64" t="s">
        <v>297</v>
      </c>
      <c r="B233" s="64" t="s">
        <v>134</v>
      </c>
      <c r="C233" s="64" t="s">
        <v>386</v>
      </c>
      <c r="D233" s="8">
        <v>800</v>
      </c>
      <c r="E233" s="8">
        <v>1391.4959999999999</v>
      </c>
      <c r="F233" s="8">
        <v>-609.11</v>
      </c>
      <c r="G233" t="s">
        <v>298</v>
      </c>
      <c r="H233" t="s">
        <v>135</v>
      </c>
    </row>
    <row r="234" spans="1:8">
      <c r="A234" s="64" t="s">
        <v>297</v>
      </c>
      <c r="B234" s="64" t="s">
        <v>136</v>
      </c>
      <c r="C234" s="64" t="s">
        <v>386</v>
      </c>
      <c r="D234" s="8">
        <v>10</v>
      </c>
      <c r="E234" s="8">
        <v>35</v>
      </c>
      <c r="F234" s="8">
        <v>-6</v>
      </c>
      <c r="G234" t="s">
        <v>298</v>
      </c>
      <c r="H234" t="s">
        <v>137</v>
      </c>
    </row>
    <row r="235" spans="1:8">
      <c r="A235" s="64" t="s">
        <v>297</v>
      </c>
      <c r="B235" s="64" t="s">
        <v>138</v>
      </c>
      <c r="C235" s="64" t="s">
        <v>386</v>
      </c>
      <c r="D235" s="8">
        <v>200</v>
      </c>
      <c r="E235" s="8">
        <v>345.649</v>
      </c>
      <c r="F235" s="8">
        <v>-150.29300000000001</v>
      </c>
      <c r="G235" t="s">
        <v>298</v>
      </c>
      <c r="H235" t="s">
        <v>139</v>
      </c>
    </row>
    <row r="236" spans="1:8">
      <c r="A236" s="64" t="s">
        <v>297</v>
      </c>
      <c r="B236" s="64" t="s">
        <v>140</v>
      </c>
      <c r="C236" s="64" t="s">
        <v>386</v>
      </c>
      <c r="D236" s="8">
        <v>75</v>
      </c>
      <c r="E236" s="8">
        <v>131.23499999999999</v>
      </c>
      <c r="F236" s="8">
        <v>-53.12</v>
      </c>
      <c r="G236" t="s">
        <v>298</v>
      </c>
      <c r="H236" t="s">
        <v>191</v>
      </c>
    </row>
    <row r="237" spans="1:8">
      <c r="A237" s="64" t="s">
        <v>297</v>
      </c>
      <c r="B237" s="64" t="s">
        <v>299</v>
      </c>
      <c r="C237" s="64" t="s">
        <v>386</v>
      </c>
      <c r="D237" s="8">
        <v>20</v>
      </c>
      <c r="E237" s="8">
        <v>20</v>
      </c>
      <c r="F237" s="8">
        <v>-11.978</v>
      </c>
      <c r="G237" t="s">
        <v>298</v>
      </c>
      <c r="H237" t="s">
        <v>300</v>
      </c>
    </row>
    <row r="238" spans="1:8">
      <c r="A238" s="64" t="s">
        <v>297</v>
      </c>
      <c r="B238" s="64" t="s">
        <v>118</v>
      </c>
      <c r="C238" s="64" t="s">
        <v>386</v>
      </c>
      <c r="D238" s="8">
        <v>30</v>
      </c>
      <c r="E238" s="8">
        <v>110</v>
      </c>
      <c r="F238" s="8">
        <v>-73.204999999999998</v>
      </c>
      <c r="G238" t="s">
        <v>298</v>
      </c>
      <c r="H238" t="s">
        <v>119</v>
      </c>
    </row>
    <row r="239" spans="1:8">
      <c r="A239" s="64" t="s">
        <v>297</v>
      </c>
      <c r="B239" s="64" t="s">
        <v>120</v>
      </c>
      <c r="C239" s="64" t="s">
        <v>386</v>
      </c>
      <c r="D239" s="8">
        <v>100</v>
      </c>
      <c r="E239" s="8">
        <v>90</v>
      </c>
      <c r="F239" s="8">
        <v>-45.49579</v>
      </c>
      <c r="G239" t="s">
        <v>298</v>
      </c>
      <c r="H239" t="s">
        <v>121</v>
      </c>
    </row>
    <row r="240" spans="1:8">
      <c r="A240" s="64" t="s">
        <v>297</v>
      </c>
      <c r="B240" s="64" t="s">
        <v>122</v>
      </c>
      <c r="C240" s="64" t="s">
        <v>386</v>
      </c>
      <c r="D240" s="8">
        <v>100</v>
      </c>
      <c r="E240" s="8">
        <v>100</v>
      </c>
      <c r="F240" s="8">
        <v>-60.244999999999997</v>
      </c>
      <c r="G240" t="s">
        <v>298</v>
      </c>
      <c r="H240" t="s">
        <v>123</v>
      </c>
    </row>
    <row r="241" spans="1:9">
      <c r="A241" s="64" t="s">
        <v>297</v>
      </c>
      <c r="B241" s="64" t="s">
        <v>111</v>
      </c>
      <c r="C241" s="64" t="s">
        <v>386</v>
      </c>
      <c r="D241" s="8">
        <v>200</v>
      </c>
      <c r="E241" s="8">
        <v>200</v>
      </c>
      <c r="F241" s="8">
        <v>-93.633300000000006</v>
      </c>
      <c r="G241" t="s">
        <v>298</v>
      </c>
      <c r="H241" t="s">
        <v>113</v>
      </c>
    </row>
    <row r="242" spans="1:9">
      <c r="A242" s="64" t="s">
        <v>297</v>
      </c>
      <c r="B242" s="64" t="s">
        <v>125</v>
      </c>
      <c r="C242" s="64" t="s">
        <v>386</v>
      </c>
      <c r="D242" s="8">
        <v>20</v>
      </c>
      <c r="E242" s="8">
        <v>20</v>
      </c>
      <c r="F242" s="8">
        <v>0</v>
      </c>
      <c r="G242" t="s">
        <v>298</v>
      </c>
      <c r="H242" t="s">
        <v>126</v>
      </c>
    </row>
    <row r="243" spans="1:9">
      <c r="A243" s="64" t="s">
        <v>297</v>
      </c>
      <c r="B243" s="64" t="s">
        <v>302</v>
      </c>
      <c r="C243" s="64" t="s">
        <v>386</v>
      </c>
      <c r="D243" s="8">
        <v>500</v>
      </c>
      <c r="E243" s="8">
        <v>500</v>
      </c>
      <c r="F243" s="8">
        <v>-373.12921</v>
      </c>
      <c r="G243" t="s">
        <v>298</v>
      </c>
      <c r="H243" t="s">
        <v>303</v>
      </c>
    </row>
    <row r="244" spans="1:9">
      <c r="A244" s="64" t="s">
        <v>297</v>
      </c>
      <c r="B244" s="64" t="s">
        <v>120</v>
      </c>
      <c r="C244" s="64" t="s">
        <v>427</v>
      </c>
      <c r="D244" s="8">
        <v>200</v>
      </c>
      <c r="E244" s="8">
        <v>790</v>
      </c>
      <c r="F244" s="8">
        <v>-549.11465999999996</v>
      </c>
      <c r="G244" t="s">
        <v>298</v>
      </c>
      <c r="H244" t="s">
        <v>121</v>
      </c>
      <c r="I244" t="s">
        <v>301</v>
      </c>
    </row>
    <row r="245" spans="1:9">
      <c r="A245" s="64" t="s">
        <v>297</v>
      </c>
      <c r="B245" s="64" t="s">
        <v>122</v>
      </c>
      <c r="C245" s="64" t="s">
        <v>427</v>
      </c>
      <c r="D245" s="8">
        <v>0</v>
      </c>
      <c r="E245" s="8">
        <v>10</v>
      </c>
      <c r="F245" s="8">
        <v>-4.5949999999999998</v>
      </c>
      <c r="G245" t="s">
        <v>298</v>
      </c>
      <c r="H245" t="s">
        <v>123</v>
      </c>
      <c r="I245" t="s">
        <v>301</v>
      </c>
    </row>
    <row r="246" spans="1:9">
      <c r="A246" s="64" t="s">
        <v>297</v>
      </c>
      <c r="B246" s="64" t="s">
        <v>111</v>
      </c>
      <c r="C246" s="64" t="s">
        <v>427</v>
      </c>
      <c r="D246" s="8">
        <v>200</v>
      </c>
      <c r="E246" s="8">
        <v>700</v>
      </c>
      <c r="F246" s="8">
        <v>-563.73825999999997</v>
      </c>
      <c r="G246" t="s">
        <v>298</v>
      </c>
      <c r="H246" t="s">
        <v>113</v>
      </c>
      <c r="I246" t="s">
        <v>301</v>
      </c>
    </row>
    <row r="247" spans="1:9">
      <c r="A247" s="64" t="s">
        <v>297</v>
      </c>
      <c r="B247" s="64" t="s">
        <v>125</v>
      </c>
      <c r="C247" s="64" t="s">
        <v>427</v>
      </c>
      <c r="D247" s="8">
        <v>200</v>
      </c>
      <c r="E247" s="8">
        <v>0</v>
      </c>
      <c r="F247" s="8">
        <v>0</v>
      </c>
      <c r="G247" t="s">
        <v>298</v>
      </c>
      <c r="H247" t="s">
        <v>126</v>
      </c>
      <c r="I247" t="s">
        <v>301</v>
      </c>
    </row>
    <row r="248" spans="1:9">
      <c r="A248" s="64" t="s">
        <v>304</v>
      </c>
      <c r="B248" s="64" t="s">
        <v>305</v>
      </c>
      <c r="C248" s="64" t="s">
        <v>386</v>
      </c>
      <c r="D248" s="8">
        <v>0</v>
      </c>
      <c r="E248" s="8">
        <v>5</v>
      </c>
      <c r="F248" s="8">
        <v>-5</v>
      </c>
      <c r="G248" t="s">
        <v>385</v>
      </c>
      <c r="H248" t="s">
        <v>306</v>
      </c>
    </row>
    <row r="249" spans="1:9">
      <c r="A249" s="64" t="s">
        <v>307</v>
      </c>
      <c r="B249" s="64" t="s">
        <v>147</v>
      </c>
      <c r="C249" s="64" t="s">
        <v>386</v>
      </c>
      <c r="D249" s="8">
        <v>300</v>
      </c>
      <c r="E249" s="8">
        <v>300</v>
      </c>
      <c r="F249" s="8">
        <v>0</v>
      </c>
      <c r="G249" t="s">
        <v>308</v>
      </c>
      <c r="H249" t="s">
        <v>148</v>
      </c>
    </row>
    <row r="250" spans="1:9">
      <c r="A250" s="64" t="s">
        <v>309</v>
      </c>
      <c r="B250" s="64" t="s">
        <v>131</v>
      </c>
      <c r="C250" s="64" t="s">
        <v>386</v>
      </c>
      <c r="D250" s="8">
        <v>3</v>
      </c>
      <c r="E250" s="8">
        <v>3</v>
      </c>
      <c r="F250" s="8">
        <v>1.8</v>
      </c>
      <c r="G250" t="s">
        <v>310</v>
      </c>
      <c r="H250" t="s">
        <v>311</v>
      </c>
    </row>
    <row r="251" spans="1:9">
      <c r="A251" s="64" t="s">
        <v>312</v>
      </c>
      <c r="B251" s="64" t="s">
        <v>313</v>
      </c>
      <c r="C251" s="64" t="s">
        <v>386</v>
      </c>
      <c r="D251" s="8">
        <v>15</v>
      </c>
      <c r="E251" s="8">
        <v>13</v>
      </c>
      <c r="F251" s="8">
        <v>-3.625</v>
      </c>
      <c r="G251" t="s">
        <v>314</v>
      </c>
      <c r="H251" t="s">
        <v>315</v>
      </c>
    </row>
    <row r="252" spans="1:9">
      <c r="A252" s="64" t="s">
        <v>312</v>
      </c>
      <c r="B252" s="64" t="s">
        <v>316</v>
      </c>
      <c r="C252" s="64" t="s">
        <v>386</v>
      </c>
      <c r="D252" s="8">
        <v>0</v>
      </c>
      <c r="E252" s="8">
        <v>2</v>
      </c>
      <c r="F252" s="8">
        <v>-1.2350000000000001</v>
      </c>
      <c r="G252" t="s">
        <v>314</v>
      </c>
      <c r="H252" t="s">
        <v>317</v>
      </c>
    </row>
    <row r="253" spans="1:9">
      <c r="A253" s="64" t="s">
        <v>312</v>
      </c>
      <c r="B253" s="64" t="s">
        <v>118</v>
      </c>
      <c r="C253" s="64" t="s">
        <v>386</v>
      </c>
      <c r="D253" s="8">
        <v>20</v>
      </c>
      <c r="E253" s="8">
        <v>20</v>
      </c>
      <c r="F253" s="8">
        <v>-10.8658</v>
      </c>
      <c r="G253" t="s">
        <v>314</v>
      </c>
      <c r="H253" t="s">
        <v>119</v>
      </c>
    </row>
    <row r="254" spans="1:9">
      <c r="A254" s="64" t="s">
        <v>312</v>
      </c>
      <c r="B254" s="64" t="s">
        <v>120</v>
      </c>
      <c r="C254" s="64" t="s">
        <v>386</v>
      </c>
      <c r="D254" s="8">
        <v>20</v>
      </c>
      <c r="E254" s="8">
        <v>40</v>
      </c>
      <c r="F254" s="8">
        <v>-46.814700000000002</v>
      </c>
      <c r="G254" t="s">
        <v>314</v>
      </c>
      <c r="H254" t="s">
        <v>121</v>
      </c>
    </row>
    <row r="255" spans="1:9">
      <c r="A255" s="64" t="s">
        <v>312</v>
      </c>
      <c r="B255" s="64" t="s">
        <v>240</v>
      </c>
      <c r="C255" s="64" t="s">
        <v>386</v>
      </c>
      <c r="D255" s="8">
        <v>1</v>
      </c>
      <c r="E255" s="8">
        <v>1</v>
      </c>
      <c r="F255" s="8">
        <v>-0.47499999999999998</v>
      </c>
      <c r="G255" t="s">
        <v>314</v>
      </c>
      <c r="H255" t="s">
        <v>241</v>
      </c>
    </row>
    <row r="256" spans="1:9">
      <c r="A256" s="64" t="s">
        <v>312</v>
      </c>
      <c r="B256" s="64" t="s">
        <v>160</v>
      </c>
      <c r="C256" s="64" t="s">
        <v>386</v>
      </c>
      <c r="D256" s="8">
        <v>20</v>
      </c>
      <c r="E256" s="8">
        <v>20</v>
      </c>
      <c r="F256" s="8">
        <v>-18.927</v>
      </c>
      <c r="G256" t="s">
        <v>314</v>
      </c>
      <c r="H256" t="s">
        <v>161</v>
      </c>
    </row>
    <row r="257" spans="1:8">
      <c r="A257" s="64" t="s">
        <v>312</v>
      </c>
      <c r="B257" s="64" t="s">
        <v>122</v>
      </c>
      <c r="C257" s="64" t="s">
        <v>386</v>
      </c>
      <c r="D257" s="8">
        <v>40</v>
      </c>
      <c r="E257" s="8">
        <v>40</v>
      </c>
      <c r="F257" s="8">
        <v>-24.003</v>
      </c>
      <c r="G257" t="s">
        <v>314</v>
      </c>
      <c r="H257" t="s">
        <v>123</v>
      </c>
    </row>
    <row r="258" spans="1:8">
      <c r="A258" s="64" t="s">
        <v>312</v>
      </c>
      <c r="B258" s="64" t="s">
        <v>111</v>
      </c>
      <c r="C258" s="64" t="s">
        <v>386</v>
      </c>
      <c r="D258" s="8">
        <v>30</v>
      </c>
      <c r="E258" s="8">
        <v>30</v>
      </c>
      <c r="F258" s="8">
        <v>-5.12</v>
      </c>
      <c r="G258" t="s">
        <v>314</v>
      </c>
      <c r="H258" t="s">
        <v>113</v>
      </c>
    </row>
    <row r="259" spans="1:8">
      <c r="A259" s="64" t="s">
        <v>312</v>
      </c>
      <c r="B259" s="64" t="s">
        <v>125</v>
      </c>
      <c r="C259" s="64" t="s">
        <v>386</v>
      </c>
      <c r="D259" s="8">
        <v>50</v>
      </c>
      <c r="E259" s="8">
        <v>50</v>
      </c>
      <c r="F259" s="8">
        <v>-6.0380000000000003</v>
      </c>
      <c r="G259" t="s">
        <v>314</v>
      </c>
      <c r="H259" t="s">
        <v>126</v>
      </c>
    </row>
    <row r="260" spans="1:8">
      <c r="A260" s="64" t="s">
        <v>312</v>
      </c>
      <c r="B260" s="64" t="s">
        <v>318</v>
      </c>
      <c r="C260" s="64" t="s">
        <v>386</v>
      </c>
      <c r="D260" s="8">
        <v>1</v>
      </c>
      <c r="E260" s="8">
        <v>1</v>
      </c>
      <c r="F260" s="8">
        <v>0</v>
      </c>
      <c r="G260" t="s">
        <v>314</v>
      </c>
      <c r="H260" t="s">
        <v>319</v>
      </c>
    </row>
    <row r="261" spans="1:8">
      <c r="A261" s="64" t="s">
        <v>320</v>
      </c>
      <c r="B261" s="64" t="s">
        <v>136</v>
      </c>
      <c r="C261" s="64" t="s">
        <v>386</v>
      </c>
      <c r="D261" s="8">
        <v>54</v>
      </c>
      <c r="E261" s="8">
        <v>54</v>
      </c>
      <c r="F261" s="8">
        <v>-32.479999999999997</v>
      </c>
      <c r="G261" t="s">
        <v>321</v>
      </c>
      <c r="H261" t="s">
        <v>137</v>
      </c>
    </row>
    <row r="262" spans="1:8">
      <c r="A262" s="64" t="s">
        <v>320</v>
      </c>
      <c r="B262" s="64" t="s">
        <v>322</v>
      </c>
      <c r="C262" s="64" t="s">
        <v>386</v>
      </c>
      <c r="D262" s="8">
        <v>790</v>
      </c>
      <c r="E262" s="8">
        <v>786.06399999999996</v>
      </c>
      <c r="F262" s="8">
        <v>-508.62400000000002</v>
      </c>
      <c r="G262" t="s">
        <v>321</v>
      </c>
      <c r="H262" t="s">
        <v>323</v>
      </c>
    </row>
    <row r="263" spans="1:8">
      <c r="A263" s="64" t="s">
        <v>320</v>
      </c>
      <c r="B263" s="64" t="s">
        <v>138</v>
      </c>
      <c r="C263" s="64" t="s">
        <v>386</v>
      </c>
      <c r="D263" s="8">
        <v>150</v>
      </c>
      <c r="E263" s="8">
        <v>150</v>
      </c>
      <c r="F263" s="8">
        <v>-82.058999999999997</v>
      </c>
      <c r="G263" t="s">
        <v>321</v>
      </c>
      <c r="H263" t="s">
        <v>139</v>
      </c>
    </row>
    <row r="264" spans="1:8">
      <c r="A264" s="64" t="s">
        <v>320</v>
      </c>
      <c r="B264" s="64" t="s">
        <v>140</v>
      </c>
      <c r="C264" s="64" t="s">
        <v>386</v>
      </c>
      <c r="D264" s="8">
        <v>76</v>
      </c>
      <c r="E264" s="8">
        <v>76</v>
      </c>
      <c r="F264" s="8">
        <v>-60.588999999999999</v>
      </c>
      <c r="G264" t="s">
        <v>321</v>
      </c>
      <c r="H264" t="s">
        <v>141</v>
      </c>
    </row>
    <row r="265" spans="1:8">
      <c r="A265" s="64" t="s">
        <v>320</v>
      </c>
      <c r="B265" s="64" t="s">
        <v>318</v>
      </c>
      <c r="C265" s="64" t="s">
        <v>386</v>
      </c>
      <c r="D265" s="8">
        <v>2</v>
      </c>
      <c r="E265" s="8">
        <v>2</v>
      </c>
      <c r="F265" s="8">
        <v>0</v>
      </c>
      <c r="G265" t="s">
        <v>321</v>
      </c>
      <c r="H265" t="s">
        <v>319</v>
      </c>
    </row>
    <row r="266" spans="1:8">
      <c r="A266" s="64" t="s">
        <v>320</v>
      </c>
      <c r="B266" s="64" t="s">
        <v>324</v>
      </c>
      <c r="C266" s="64" t="s">
        <v>386</v>
      </c>
      <c r="D266" s="8">
        <v>0</v>
      </c>
      <c r="E266" s="8">
        <v>3.9359999999999999</v>
      </c>
      <c r="F266" s="8">
        <v>-3.9359999999999999</v>
      </c>
      <c r="G266" t="s">
        <v>321</v>
      </c>
      <c r="H266" t="s">
        <v>325</v>
      </c>
    </row>
    <row r="267" spans="1:8">
      <c r="A267" s="64" t="s">
        <v>320</v>
      </c>
      <c r="B267" s="64" t="s">
        <v>230</v>
      </c>
      <c r="C267" s="64" t="s">
        <v>386</v>
      </c>
      <c r="D267" s="8">
        <v>150</v>
      </c>
      <c r="E267" s="8">
        <v>150</v>
      </c>
      <c r="F267" s="8">
        <v>-150</v>
      </c>
      <c r="G267" t="s">
        <v>321</v>
      </c>
      <c r="H267" t="s">
        <v>231</v>
      </c>
    </row>
    <row r="268" spans="1:8">
      <c r="A268" s="64" t="s">
        <v>326</v>
      </c>
      <c r="B268" s="64" t="s">
        <v>134</v>
      </c>
      <c r="C268" s="64" t="s">
        <v>386</v>
      </c>
      <c r="D268" s="8">
        <v>0</v>
      </c>
      <c r="E268" s="8">
        <v>10</v>
      </c>
      <c r="F268" s="8">
        <v>-9.3030000000000008</v>
      </c>
      <c r="G268" t="s">
        <v>327</v>
      </c>
      <c r="H268" t="s">
        <v>135</v>
      </c>
    </row>
    <row r="269" spans="1:8">
      <c r="A269" s="64" t="s">
        <v>326</v>
      </c>
      <c r="B269" s="64" t="s">
        <v>313</v>
      </c>
      <c r="C269" s="64" t="s">
        <v>386</v>
      </c>
      <c r="D269" s="8">
        <v>0</v>
      </c>
      <c r="E269" s="8">
        <v>13.8</v>
      </c>
      <c r="F269" s="8">
        <v>-7.0149999999999997</v>
      </c>
      <c r="G269" t="s">
        <v>327</v>
      </c>
      <c r="H269" t="s">
        <v>315</v>
      </c>
    </row>
    <row r="270" spans="1:8">
      <c r="A270" s="64" t="s">
        <v>326</v>
      </c>
      <c r="B270" s="64" t="s">
        <v>136</v>
      </c>
      <c r="C270" s="64" t="s">
        <v>386</v>
      </c>
      <c r="D270" s="8">
        <v>0</v>
      </c>
      <c r="E270" s="8">
        <v>65</v>
      </c>
      <c r="F270" s="8">
        <v>-59.798000000000002</v>
      </c>
      <c r="G270" t="s">
        <v>327</v>
      </c>
      <c r="H270" t="s">
        <v>137</v>
      </c>
    </row>
    <row r="271" spans="1:8">
      <c r="A271" s="64" t="s">
        <v>326</v>
      </c>
      <c r="B271" s="64" t="s">
        <v>138</v>
      </c>
      <c r="C271" s="64" t="s">
        <v>386</v>
      </c>
      <c r="D271" s="8">
        <v>0</v>
      </c>
      <c r="E271" s="8">
        <v>2.5</v>
      </c>
      <c r="F271" s="8">
        <v>-2.3260000000000001</v>
      </c>
      <c r="G271" t="s">
        <v>327</v>
      </c>
      <c r="H271" t="s">
        <v>139</v>
      </c>
    </row>
    <row r="272" spans="1:8">
      <c r="A272" s="64" t="s">
        <v>326</v>
      </c>
      <c r="B272" s="64" t="s">
        <v>140</v>
      </c>
      <c r="C272" s="64" t="s">
        <v>386</v>
      </c>
      <c r="D272" s="8">
        <v>0</v>
      </c>
      <c r="E272" s="8">
        <v>0.9</v>
      </c>
      <c r="F272" s="8">
        <v>-0.83799999999999997</v>
      </c>
      <c r="G272" t="s">
        <v>327</v>
      </c>
      <c r="H272" t="s">
        <v>191</v>
      </c>
    </row>
    <row r="273" spans="1:8">
      <c r="A273" s="64" t="s">
        <v>326</v>
      </c>
      <c r="B273" s="64" t="s">
        <v>316</v>
      </c>
      <c r="C273" s="64" t="s">
        <v>386</v>
      </c>
      <c r="D273" s="8">
        <v>0</v>
      </c>
      <c r="E273" s="8">
        <v>4.7</v>
      </c>
      <c r="F273" s="8">
        <v>-2.3849999999999998</v>
      </c>
      <c r="G273" t="s">
        <v>327</v>
      </c>
      <c r="H273" t="s">
        <v>317</v>
      </c>
    </row>
    <row r="274" spans="1:8">
      <c r="A274" s="64" t="s">
        <v>326</v>
      </c>
      <c r="B274" s="64" t="s">
        <v>120</v>
      </c>
      <c r="C274" s="64" t="s">
        <v>386</v>
      </c>
      <c r="D274" s="8">
        <v>0</v>
      </c>
      <c r="E274" s="8">
        <v>20</v>
      </c>
      <c r="F274" s="8">
        <v>-3.613</v>
      </c>
      <c r="G274" t="s">
        <v>327</v>
      </c>
      <c r="H274" t="s">
        <v>121</v>
      </c>
    </row>
    <row r="275" spans="1:8">
      <c r="A275" s="64" t="s">
        <v>326</v>
      </c>
      <c r="B275" s="64" t="s">
        <v>328</v>
      </c>
      <c r="C275" s="64" t="s">
        <v>386</v>
      </c>
      <c r="D275" s="8">
        <v>0</v>
      </c>
      <c r="E275" s="8">
        <v>2</v>
      </c>
      <c r="F275" s="8">
        <v>-1.61</v>
      </c>
      <c r="G275" t="s">
        <v>327</v>
      </c>
      <c r="H275" t="s">
        <v>329</v>
      </c>
    </row>
    <row r="276" spans="1:8">
      <c r="A276" s="64" t="s">
        <v>326</v>
      </c>
      <c r="B276" s="64" t="s">
        <v>330</v>
      </c>
      <c r="C276" s="64" t="s">
        <v>386</v>
      </c>
      <c r="D276" s="8">
        <v>0</v>
      </c>
      <c r="E276" s="8">
        <v>0.5</v>
      </c>
      <c r="F276" s="8">
        <v>-0.14299999999999999</v>
      </c>
      <c r="G276" t="s">
        <v>327</v>
      </c>
      <c r="H276" t="s">
        <v>331</v>
      </c>
    </row>
    <row r="277" spans="1:8">
      <c r="A277" s="64" t="s">
        <v>326</v>
      </c>
      <c r="B277" s="64" t="s">
        <v>332</v>
      </c>
      <c r="C277" s="64" t="s">
        <v>386</v>
      </c>
      <c r="D277" s="8">
        <v>0</v>
      </c>
      <c r="E277" s="8">
        <v>7</v>
      </c>
      <c r="F277" s="8">
        <v>-5.2</v>
      </c>
      <c r="G277" t="s">
        <v>327</v>
      </c>
      <c r="H277" t="s">
        <v>333</v>
      </c>
    </row>
    <row r="278" spans="1:8">
      <c r="A278" s="64" t="s">
        <v>326</v>
      </c>
      <c r="B278" s="64" t="s">
        <v>111</v>
      </c>
      <c r="C278" s="64" t="s">
        <v>386</v>
      </c>
      <c r="D278" s="8">
        <v>0</v>
      </c>
      <c r="E278" s="8">
        <v>24</v>
      </c>
      <c r="F278" s="8">
        <v>-16.88</v>
      </c>
      <c r="G278" t="s">
        <v>327</v>
      </c>
      <c r="H278" t="s">
        <v>113</v>
      </c>
    </row>
    <row r="279" spans="1:8">
      <c r="A279" s="64" t="s">
        <v>326</v>
      </c>
      <c r="B279" s="64" t="s">
        <v>318</v>
      </c>
      <c r="C279" s="64" t="s">
        <v>386</v>
      </c>
      <c r="D279" s="8">
        <v>0</v>
      </c>
      <c r="E279" s="8">
        <v>4</v>
      </c>
      <c r="F279" s="8">
        <v>-3.7450000000000001</v>
      </c>
      <c r="G279" t="s">
        <v>327</v>
      </c>
      <c r="H279" t="s">
        <v>319</v>
      </c>
    </row>
    <row r="280" spans="1:8">
      <c r="A280" s="64" t="s">
        <v>326</v>
      </c>
      <c r="B280" s="64" t="s">
        <v>206</v>
      </c>
      <c r="C280" s="64" t="s">
        <v>386</v>
      </c>
      <c r="D280" s="8">
        <v>0</v>
      </c>
      <c r="E280" s="8">
        <v>5.0999999999999996</v>
      </c>
      <c r="F280" s="8">
        <v>-5.0919999999999996</v>
      </c>
      <c r="G280" t="s">
        <v>327</v>
      </c>
      <c r="H280" t="s">
        <v>207</v>
      </c>
    </row>
    <row r="281" spans="1:8">
      <c r="A281" s="64" t="s">
        <v>334</v>
      </c>
      <c r="B281" s="64" t="s">
        <v>115</v>
      </c>
      <c r="C281" s="64" t="s">
        <v>386</v>
      </c>
      <c r="D281" s="8">
        <v>55</v>
      </c>
      <c r="E281" s="8">
        <v>55</v>
      </c>
      <c r="F281" s="8">
        <v>21.727</v>
      </c>
      <c r="G281" t="s">
        <v>335</v>
      </c>
      <c r="H281" t="s">
        <v>198</v>
      </c>
    </row>
    <row r="282" spans="1:8">
      <c r="A282" s="64" t="s">
        <v>334</v>
      </c>
      <c r="B282" s="64" t="s">
        <v>336</v>
      </c>
      <c r="C282" s="64" t="s">
        <v>386</v>
      </c>
      <c r="D282" s="8">
        <v>3</v>
      </c>
      <c r="E282" s="8">
        <v>3</v>
      </c>
      <c r="F282" s="8">
        <v>0</v>
      </c>
      <c r="G282" t="s">
        <v>335</v>
      </c>
      <c r="H282" t="s">
        <v>337</v>
      </c>
    </row>
    <row r="283" spans="1:8">
      <c r="A283" s="64" t="s">
        <v>334</v>
      </c>
      <c r="B283" s="64" t="s">
        <v>292</v>
      </c>
      <c r="C283" s="64" t="s">
        <v>386</v>
      </c>
      <c r="D283" s="8">
        <v>0</v>
      </c>
      <c r="E283" s="8">
        <v>0</v>
      </c>
      <c r="F283" s="8">
        <v>0.5</v>
      </c>
      <c r="G283" t="s">
        <v>335</v>
      </c>
      <c r="H283" t="s">
        <v>294</v>
      </c>
    </row>
    <row r="284" spans="1:8">
      <c r="A284" s="64" t="s">
        <v>334</v>
      </c>
      <c r="B284" s="64" t="s">
        <v>338</v>
      </c>
      <c r="C284" s="64" t="s">
        <v>386</v>
      </c>
      <c r="D284" s="8">
        <v>25</v>
      </c>
      <c r="E284" s="8">
        <v>25</v>
      </c>
      <c r="F284" s="8">
        <v>0</v>
      </c>
      <c r="G284" t="s">
        <v>335</v>
      </c>
      <c r="H284" t="s">
        <v>339</v>
      </c>
    </row>
    <row r="285" spans="1:8">
      <c r="A285" s="64" t="s">
        <v>334</v>
      </c>
      <c r="B285" s="64" t="s">
        <v>134</v>
      </c>
      <c r="C285" s="64" t="s">
        <v>386</v>
      </c>
      <c r="D285" s="8">
        <v>2500</v>
      </c>
      <c r="E285" s="8">
        <v>2500</v>
      </c>
      <c r="F285" s="8">
        <v>-1462.357</v>
      </c>
      <c r="G285" t="s">
        <v>335</v>
      </c>
      <c r="H285" t="s">
        <v>135</v>
      </c>
    </row>
    <row r="286" spans="1:8">
      <c r="A286" s="64" t="s">
        <v>334</v>
      </c>
      <c r="B286" s="64" t="s">
        <v>136</v>
      </c>
      <c r="C286" s="64" t="s">
        <v>386</v>
      </c>
      <c r="D286" s="8">
        <v>0</v>
      </c>
      <c r="E286" s="8">
        <v>20</v>
      </c>
      <c r="F286" s="8">
        <v>-6</v>
      </c>
      <c r="G286" t="s">
        <v>335</v>
      </c>
      <c r="H286" t="s">
        <v>137</v>
      </c>
    </row>
    <row r="287" spans="1:8">
      <c r="A287" s="64" t="s">
        <v>334</v>
      </c>
      <c r="B287" s="64" t="s">
        <v>138</v>
      </c>
      <c r="C287" s="64" t="s">
        <v>386</v>
      </c>
      <c r="D287" s="8">
        <v>150</v>
      </c>
      <c r="E287" s="8">
        <v>625</v>
      </c>
      <c r="F287" s="8">
        <v>-368.55799999999999</v>
      </c>
      <c r="G287" t="s">
        <v>335</v>
      </c>
      <c r="H287" t="s">
        <v>139</v>
      </c>
    </row>
    <row r="288" spans="1:8">
      <c r="A288" s="64" t="s">
        <v>334</v>
      </c>
      <c r="B288" s="64" t="s">
        <v>140</v>
      </c>
      <c r="C288" s="64" t="s">
        <v>386</v>
      </c>
      <c r="D288" s="8">
        <v>76</v>
      </c>
      <c r="E288" s="8">
        <v>225</v>
      </c>
      <c r="F288" s="8">
        <v>-132.67599999999999</v>
      </c>
      <c r="G288" t="s">
        <v>335</v>
      </c>
      <c r="H288" t="s">
        <v>191</v>
      </c>
    </row>
    <row r="289" spans="1:8">
      <c r="A289" s="64" t="s">
        <v>334</v>
      </c>
      <c r="B289" s="64" t="s">
        <v>340</v>
      </c>
      <c r="C289" s="64" t="s">
        <v>386</v>
      </c>
      <c r="D289" s="8">
        <v>20</v>
      </c>
      <c r="E289" s="8">
        <v>20</v>
      </c>
      <c r="F289" s="8">
        <v>-14.06</v>
      </c>
      <c r="G289" t="s">
        <v>335</v>
      </c>
      <c r="H289" t="s">
        <v>341</v>
      </c>
    </row>
    <row r="290" spans="1:8">
      <c r="A290" s="64" t="s">
        <v>334</v>
      </c>
      <c r="B290" s="64" t="s">
        <v>184</v>
      </c>
      <c r="C290" s="64" t="s">
        <v>386</v>
      </c>
      <c r="D290" s="8">
        <v>25</v>
      </c>
      <c r="E290" s="8">
        <v>25</v>
      </c>
      <c r="F290" s="8">
        <v>-3.5939999999999999</v>
      </c>
      <c r="G290" t="s">
        <v>335</v>
      </c>
      <c r="H290" t="s">
        <v>185</v>
      </c>
    </row>
    <row r="291" spans="1:8">
      <c r="A291" s="64" t="s">
        <v>334</v>
      </c>
      <c r="B291" s="64" t="s">
        <v>118</v>
      </c>
      <c r="C291" s="64" t="s">
        <v>386</v>
      </c>
      <c r="D291" s="8">
        <v>50</v>
      </c>
      <c r="E291" s="8">
        <v>150</v>
      </c>
      <c r="F291" s="8">
        <v>-106.78100000000001</v>
      </c>
      <c r="G291" t="s">
        <v>335</v>
      </c>
      <c r="H291" t="s">
        <v>119</v>
      </c>
    </row>
    <row r="292" spans="1:8">
      <c r="A292" s="64" t="s">
        <v>334</v>
      </c>
      <c r="B292" s="64" t="s">
        <v>120</v>
      </c>
      <c r="C292" s="64" t="s">
        <v>386</v>
      </c>
      <c r="D292" s="8">
        <v>120</v>
      </c>
      <c r="E292" s="8">
        <v>120</v>
      </c>
      <c r="F292" s="8">
        <v>-86.712999999999994</v>
      </c>
      <c r="G292" t="s">
        <v>335</v>
      </c>
      <c r="H292" t="s">
        <v>121</v>
      </c>
    </row>
    <row r="293" spans="1:8">
      <c r="A293" s="64" t="s">
        <v>334</v>
      </c>
      <c r="B293" s="64" t="s">
        <v>240</v>
      </c>
      <c r="C293" s="64" t="s">
        <v>386</v>
      </c>
      <c r="D293" s="8">
        <v>25</v>
      </c>
      <c r="E293" s="8">
        <v>25</v>
      </c>
      <c r="F293" s="8">
        <v>-11.359</v>
      </c>
      <c r="G293" t="s">
        <v>335</v>
      </c>
      <c r="H293" t="s">
        <v>241</v>
      </c>
    </row>
    <row r="294" spans="1:8">
      <c r="A294" s="64" t="s">
        <v>334</v>
      </c>
      <c r="B294" s="64" t="s">
        <v>242</v>
      </c>
      <c r="C294" s="64" t="s">
        <v>386</v>
      </c>
      <c r="D294" s="8">
        <v>180</v>
      </c>
      <c r="E294" s="8">
        <v>180</v>
      </c>
      <c r="F294" s="8">
        <v>-128.04</v>
      </c>
      <c r="G294" t="s">
        <v>335</v>
      </c>
      <c r="H294" t="s">
        <v>243</v>
      </c>
    </row>
    <row r="295" spans="1:8">
      <c r="A295" s="64" t="s">
        <v>334</v>
      </c>
      <c r="B295" s="64" t="s">
        <v>160</v>
      </c>
      <c r="C295" s="64" t="s">
        <v>386</v>
      </c>
      <c r="D295" s="8">
        <v>150</v>
      </c>
      <c r="E295" s="8">
        <v>150</v>
      </c>
      <c r="F295" s="8">
        <v>-69.239999999999995</v>
      </c>
      <c r="G295" t="s">
        <v>335</v>
      </c>
      <c r="H295" t="s">
        <v>161</v>
      </c>
    </row>
    <row r="296" spans="1:8">
      <c r="A296" s="64" t="s">
        <v>334</v>
      </c>
      <c r="B296" s="64" t="s">
        <v>122</v>
      </c>
      <c r="C296" s="64" t="s">
        <v>386</v>
      </c>
      <c r="D296" s="8">
        <v>60</v>
      </c>
      <c r="E296" s="8">
        <v>60</v>
      </c>
      <c r="F296" s="8">
        <v>-33.709000000000003</v>
      </c>
      <c r="G296" t="s">
        <v>335</v>
      </c>
      <c r="H296" t="s">
        <v>123</v>
      </c>
    </row>
    <row r="297" spans="1:8">
      <c r="A297" s="64" t="s">
        <v>334</v>
      </c>
      <c r="B297" s="64" t="s">
        <v>330</v>
      </c>
      <c r="C297" s="64" t="s">
        <v>386</v>
      </c>
      <c r="D297" s="8">
        <v>30</v>
      </c>
      <c r="E297" s="8">
        <v>30</v>
      </c>
      <c r="F297" s="8">
        <v>-13.444000000000001</v>
      </c>
      <c r="G297" t="s">
        <v>335</v>
      </c>
      <c r="H297" t="s">
        <v>331</v>
      </c>
    </row>
    <row r="298" spans="1:8">
      <c r="A298" s="64" t="s">
        <v>334</v>
      </c>
      <c r="B298" s="64" t="s">
        <v>342</v>
      </c>
      <c r="C298" s="64" t="s">
        <v>386</v>
      </c>
      <c r="D298" s="8">
        <v>85</v>
      </c>
      <c r="E298" s="8">
        <v>85</v>
      </c>
      <c r="F298" s="8">
        <v>-53.899760000000001</v>
      </c>
      <c r="G298" t="s">
        <v>335</v>
      </c>
      <c r="H298" t="s">
        <v>343</v>
      </c>
    </row>
    <row r="299" spans="1:8">
      <c r="A299" s="64" t="s">
        <v>334</v>
      </c>
      <c r="B299" s="64" t="s">
        <v>344</v>
      </c>
      <c r="C299" s="64" t="s">
        <v>386</v>
      </c>
      <c r="D299" s="8">
        <v>100</v>
      </c>
      <c r="E299" s="8">
        <v>100</v>
      </c>
      <c r="F299" s="8">
        <v>-68.147000000000006</v>
      </c>
      <c r="G299" t="s">
        <v>335</v>
      </c>
      <c r="H299" t="s">
        <v>345</v>
      </c>
    </row>
    <row r="300" spans="1:8">
      <c r="A300" s="64" t="s">
        <v>334</v>
      </c>
      <c r="B300" s="64" t="s">
        <v>346</v>
      </c>
      <c r="C300" s="64" t="s">
        <v>386</v>
      </c>
      <c r="D300" s="8">
        <v>50</v>
      </c>
      <c r="E300" s="8">
        <v>50</v>
      </c>
      <c r="F300" s="8">
        <v>-30.58</v>
      </c>
      <c r="G300" t="s">
        <v>335</v>
      </c>
      <c r="H300" t="s">
        <v>347</v>
      </c>
    </row>
    <row r="301" spans="1:8">
      <c r="A301" s="64" t="s">
        <v>334</v>
      </c>
      <c r="B301" s="64" t="s">
        <v>348</v>
      </c>
      <c r="C301" s="64" t="s">
        <v>386</v>
      </c>
      <c r="D301" s="8">
        <v>0</v>
      </c>
      <c r="E301" s="8">
        <v>40</v>
      </c>
      <c r="F301" s="8">
        <v>-28.922139999999999</v>
      </c>
      <c r="G301" t="s">
        <v>335</v>
      </c>
      <c r="H301" t="s">
        <v>349</v>
      </c>
    </row>
    <row r="302" spans="1:8">
      <c r="A302" s="64" t="s">
        <v>334</v>
      </c>
      <c r="B302" s="64" t="s">
        <v>111</v>
      </c>
      <c r="C302" s="64" t="s">
        <v>386</v>
      </c>
      <c r="D302" s="8">
        <v>400</v>
      </c>
      <c r="E302" s="8">
        <v>360</v>
      </c>
      <c r="F302" s="8">
        <v>-201.18935999999999</v>
      </c>
      <c r="G302" t="s">
        <v>335</v>
      </c>
      <c r="H302" t="s">
        <v>113</v>
      </c>
    </row>
    <row r="303" spans="1:8">
      <c r="A303" s="64" t="s">
        <v>334</v>
      </c>
      <c r="B303" s="64" t="s">
        <v>125</v>
      </c>
      <c r="C303" s="64" t="s">
        <v>386</v>
      </c>
      <c r="D303" s="8">
        <v>50</v>
      </c>
      <c r="E303" s="8">
        <v>50</v>
      </c>
      <c r="F303" s="8">
        <v>-7.1509999999999998</v>
      </c>
      <c r="G303" t="s">
        <v>335</v>
      </c>
      <c r="H303" t="s">
        <v>126</v>
      </c>
    </row>
    <row r="304" spans="1:8">
      <c r="A304" s="64" t="s">
        <v>334</v>
      </c>
      <c r="B304" s="64" t="s">
        <v>351</v>
      </c>
      <c r="C304" s="64" t="s">
        <v>386</v>
      </c>
      <c r="D304" s="8">
        <v>10</v>
      </c>
      <c r="E304" s="8">
        <v>10</v>
      </c>
      <c r="F304" s="8">
        <v>0</v>
      </c>
      <c r="G304" t="s">
        <v>335</v>
      </c>
      <c r="H304" t="s">
        <v>352</v>
      </c>
    </row>
    <row r="305" spans="1:9">
      <c r="A305" s="64" t="s">
        <v>334</v>
      </c>
      <c r="B305" s="64" t="s">
        <v>318</v>
      </c>
      <c r="C305" s="64" t="s">
        <v>386</v>
      </c>
      <c r="D305" s="8">
        <v>12</v>
      </c>
      <c r="E305" s="8">
        <v>12</v>
      </c>
      <c r="F305" s="8">
        <v>-4.8689999999999998</v>
      </c>
      <c r="G305" t="s">
        <v>335</v>
      </c>
      <c r="H305" t="s">
        <v>319</v>
      </c>
    </row>
    <row r="306" spans="1:9">
      <c r="A306" s="64" t="s">
        <v>334</v>
      </c>
      <c r="B306" s="64" t="s">
        <v>206</v>
      </c>
      <c r="C306" s="64" t="s">
        <v>386</v>
      </c>
      <c r="D306" s="8">
        <v>15</v>
      </c>
      <c r="E306" s="8">
        <v>15</v>
      </c>
      <c r="F306" s="8">
        <v>-8.8079999999999998</v>
      </c>
      <c r="G306" t="s">
        <v>335</v>
      </c>
      <c r="H306" t="s">
        <v>207</v>
      </c>
    </row>
    <row r="307" spans="1:9">
      <c r="A307" s="64" t="s">
        <v>334</v>
      </c>
      <c r="B307" s="64" t="s">
        <v>353</v>
      </c>
      <c r="C307" s="64" t="s">
        <v>386</v>
      </c>
      <c r="D307" s="8">
        <v>0</v>
      </c>
      <c r="E307" s="8">
        <v>0</v>
      </c>
      <c r="F307" s="8">
        <v>-59.286999999999999</v>
      </c>
      <c r="G307" t="s">
        <v>335</v>
      </c>
      <c r="H307" t="s">
        <v>354</v>
      </c>
    </row>
    <row r="308" spans="1:9">
      <c r="A308" s="64" t="s">
        <v>334</v>
      </c>
      <c r="B308" s="64" t="s">
        <v>355</v>
      </c>
      <c r="C308" s="64" t="s">
        <v>386</v>
      </c>
      <c r="D308" s="8">
        <v>300</v>
      </c>
      <c r="E308" s="8">
        <v>300</v>
      </c>
      <c r="F308" s="8">
        <v>-144.66200000000001</v>
      </c>
      <c r="G308" t="s">
        <v>335</v>
      </c>
      <c r="H308" t="s">
        <v>356</v>
      </c>
    </row>
    <row r="309" spans="1:9">
      <c r="A309" s="64" t="s">
        <v>334</v>
      </c>
      <c r="B309" s="64" t="s">
        <v>162</v>
      </c>
      <c r="C309" s="64" t="s">
        <v>386</v>
      </c>
      <c r="D309" s="8">
        <v>3</v>
      </c>
      <c r="E309" s="8">
        <v>3</v>
      </c>
      <c r="F309" s="8">
        <v>-1.5</v>
      </c>
      <c r="G309" t="s">
        <v>335</v>
      </c>
      <c r="H309" t="s">
        <v>163</v>
      </c>
    </row>
    <row r="310" spans="1:9">
      <c r="A310" s="64" t="s">
        <v>334</v>
      </c>
      <c r="B310" s="64" t="s">
        <v>357</v>
      </c>
      <c r="C310" s="64" t="s">
        <v>386</v>
      </c>
      <c r="D310" s="8">
        <v>3</v>
      </c>
      <c r="E310" s="8">
        <v>3</v>
      </c>
      <c r="F310" s="8">
        <v>-1.9</v>
      </c>
      <c r="G310" t="s">
        <v>335</v>
      </c>
      <c r="H310" t="s">
        <v>358</v>
      </c>
    </row>
    <row r="311" spans="1:9">
      <c r="A311" s="64" t="s">
        <v>334</v>
      </c>
      <c r="B311" s="64" t="s">
        <v>324</v>
      </c>
      <c r="C311" s="64" t="s">
        <v>386</v>
      </c>
      <c r="D311" s="8">
        <v>20</v>
      </c>
      <c r="E311" s="8">
        <v>20</v>
      </c>
      <c r="F311" s="8">
        <v>0</v>
      </c>
      <c r="G311" t="s">
        <v>335</v>
      </c>
      <c r="H311" t="s">
        <v>325</v>
      </c>
    </row>
    <row r="312" spans="1:9">
      <c r="A312" s="64" t="s">
        <v>334</v>
      </c>
      <c r="B312" s="64" t="s">
        <v>359</v>
      </c>
      <c r="C312" s="64" t="s">
        <v>386</v>
      </c>
      <c r="D312" s="8">
        <v>250</v>
      </c>
      <c r="E312" s="8">
        <v>250</v>
      </c>
      <c r="F312" s="8">
        <v>-110.25</v>
      </c>
      <c r="G312" t="s">
        <v>335</v>
      </c>
      <c r="H312" t="s">
        <v>360</v>
      </c>
    </row>
    <row r="313" spans="1:9">
      <c r="A313" s="64" t="s">
        <v>334</v>
      </c>
      <c r="B313" s="64" t="s">
        <v>359</v>
      </c>
      <c r="C313" s="64" t="s">
        <v>386</v>
      </c>
      <c r="D313" s="8">
        <v>0</v>
      </c>
      <c r="E313" s="8">
        <v>0</v>
      </c>
      <c r="F313" s="8">
        <v>-78.575000000000003</v>
      </c>
      <c r="G313" t="s">
        <v>335</v>
      </c>
      <c r="H313" t="s">
        <v>361</v>
      </c>
    </row>
    <row r="314" spans="1:9">
      <c r="A314" s="64" t="s">
        <v>334</v>
      </c>
      <c r="B314" s="64" t="s">
        <v>125</v>
      </c>
      <c r="C314" s="64" t="s">
        <v>428</v>
      </c>
      <c r="D314" s="8">
        <v>100</v>
      </c>
      <c r="E314" s="8">
        <v>50</v>
      </c>
      <c r="F314" s="8">
        <v>0</v>
      </c>
      <c r="G314" t="s">
        <v>335</v>
      </c>
      <c r="H314" t="s">
        <v>126</v>
      </c>
      <c r="I314" t="s">
        <v>350</v>
      </c>
    </row>
    <row r="315" spans="1:9">
      <c r="A315" s="64" t="s">
        <v>362</v>
      </c>
      <c r="B315" s="64" t="s">
        <v>363</v>
      </c>
      <c r="C315" s="64" t="s">
        <v>386</v>
      </c>
      <c r="D315" s="8">
        <v>50</v>
      </c>
      <c r="E315" s="8">
        <v>50</v>
      </c>
      <c r="F315" s="8">
        <v>51.397870000000005</v>
      </c>
      <c r="G315" t="s">
        <v>364</v>
      </c>
      <c r="H315" t="s">
        <v>365</v>
      </c>
    </row>
    <row r="316" spans="1:9">
      <c r="A316" s="64" t="s">
        <v>362</v>
      </c>
      <c r="B316" s="64" t="s">
        <v>292</v>
      </c>
      <c r="C316" s="64" t="s">
        <v>386</v>
      </c>
      <c r="D316" s="8">
        <v>1</v>
      </c>
      <c r="E316" s="8">
        <v>1</v>
      </c>
      <c r="F316" s="8">
        <v>6.7280000000000006E-2</v>
      </c>
      <c r="G316" t="s">
        <v>364</v>
      </c>
      <c r="H316" t="s">
        <v>294</v>
      </c>
    </row>
    <row r="317" spans="1:9">
      <c r="A317" s="64" t="s">
        <v>362</v>
      </c>
      <c r="B317" s="64" t="s">
        <v>366</v>
      </c>
      <c r="C317" s="64" t="s">
        <v>386</v>
      </c>
      <c r="D317" s="8">
        <v>25</v>
      </c>
      <c r="E317" s="8">
        <v>25</v>
      </c>
      <c r="F317" s="8">
        <v>-14.418200000000001</v>
      </c>
      <c r="G317" t="s">
        <v>364</v>
      </c>
      <c r="H317" t="s">
        <v>367</v>
      </c>
    </row>
    <row r="318" spans="1:9">
      <c r="A318" s="64" t="s">
        <v>368</v>
      </c>
      <c r="B318" s="64" t="s">
        <v>366</v>
      </c>
      <c r="C318" s="64" t="s">
        <v>386</v>
      </c>
      <c r="D318" s="8">
        <v>220</v>
      </c>
      <c r="E318" s="8">
        <v>220</v>
      </c>
      <c r="F318" s="8">
        <v>-129.09</v>
      </c>
      <c r="G318" t="s">
        <v>369</v>
      </c>
      <c r="H318" t="s">
        <v>367</v>
      </c>
    </row>
    <row r="319" spans="1:9">
      <c r="A319" s="64" t="s">
        <v>370</v>
      </c>
      <c r="B319" s="64" t="s">
        <v>162</v>
      </c>
      <c r="C319" s="64" t="s">
        <v>386</v>
      </c>
      <c r="D319" s="8">
        <v>0</v>
      </c>
      <c r="E319" s="8">
        <v>0</v>
      </c>
      <c r="F319" s="8">
        <v>178.13439</v>
      </c>
      <c r="G319" t="s">
        <v>371</v>
      </c>
      <c r="H319" t="s">
        <v>372</v>
      </c>
    </row>
    <row r="320" spans="1:9">
      <c r="A320" s="64" t="s">
        <v>370</v>
      </c>
      <c r="B320" s="64" t="s">
        <v>162</v>
      </c>
      <c r="C320" s="64" t="s">
        <v>429</v>
      </c>
      <c r="D320" s="8">
        <v>0</v>
      </c>
      <c r="E320" s="8">
        <v>1744.77</v>
      </c>
      <c r="F320" s="8">
        <v>-1744.77</v>
      </c>
      <c r="G320" t="s">
        <v>371</v>
      </c>
      <c r="H320" t="s">
        <v>163</v>
      </c>
      <c r="I320" t="s">
        <v>373</v>
      </c>
    </row>
    <row r="321" spans="1:9">
      <c r="A321" s="64" t="s">
        <v>374</v>
      </c>
      <c r="B321" s="64" t="s">
        <v>375</v>
      </c>
      <c r="C321" s="64" t="s">
        <v>386</v>
      </c>
      <c r="D321" s="8">
        <v>0</v>
      </c>
      <c r="E321" s="8">
        <v>58.31</v>
      </c>
      <c r="F321" s="8">
        <v>-58.31</v>
      </c>
      <c r="G321" t="s">
        <v>376</v>
      </c>
      <c r="H321" t="s">
        <v>377</v>
      </c>
    </row>
    <row r="322" spans="1:9">
      <c r="A322" s="64" t="s">
        <v>374</v>
      </c>
      <c r="B322" s="64" t="s">
        <v>378</v>
      </c>
      <c r="C322" s="64" t="s">
        <v>386</v>
      </c>
      <c r="D322" s="8">
        <v>68</v>
      </c>
      <c r="E322" s="8">
        <v>9.6899999999999977</v>
      </c>
      <c r="F322" s="8">
        <v>0</v>
      </c>
      <c r="G322" t="s">
        <v>376</v>
      </c>
      <c r="H322" t="s">
        <v>379</v>
      </c>
    </row>
    <row r="323" spans="1:9">
      <c r="A323" s="64" t="s">
        <v>380</v>
      </c>
      <c r="B323" s="64" t="s">
        <v>336</v>
      </c>
      <c r="C323" s="64" t="s">
        <v>386</v>
      </c>
      <c r="D323" s="8">
        <v>4</v>
      </c>
      <c r="E323" s="8">
        <v>4</v>
      </c>
      <c r="F323" s="8">
        <v>4.2</v>
      </c>
      <c r="G323" t="s">
        <v>381</v>
      </c>
      <c r="H323" t="s">
        <v>382</v>
      </c>
    </row>
    <row r="324" spans="1:9">
      <c r="A324" s="64" t="s">
        <v>380</v>
      </c>
      <c r="B324" s="64" t="s">
        <v>111</v>
      </c>
      <c r="C324" s="64" t="s">
        <v>386</v>
      </c>
      <c r="D324" s="8">
        <v>3</v>
      </c>
      <c r="E324" s="8">
        <v>3</v>
      </c>
      <c r="F324" s="8">
        <v>0</v>
      </c>
      <c r="G324" t="s">
        <v>381</v>
      </c>
      <c r="H324" t="s">
        <v>113</v>
      </c>
    </row>
    <row r="325" spans="1:9">
      <c r="A325" s="64" t="s">
        <v>380</v>
      </c>
      <c r="B325" s="64" t="s">
        <v>162</v>
      </c>
      <c r="C325" s="64" t="s">
        <v>430</v>
      </c>
      <c r="D325" s="8">
        <v>10</v>
      </c>
      <c r="E325" s="8">
        <v>10</v>
      </c>
      <c r="F325" s="8">
        <v>-5.4359999999999999</v>
      </c>
      <c r="G325" t="s">
        <v>381</v>
      </c>
      <c r="H325" t="s">
        <v>163</v>
      </c>
      <c r="I325" t="s">
        <v>383</v>
      </c>
    </row>
    <row r="326" spans="1:9">
      <c r="A326" s="64" t="s">
        <v>380</v>
      </c>
      <c r="B326" s="64" t="s">
        <v>162</v>
      </c>
      <c r="C326" s="64" t="s">
        <v>431</v>
      </c>
      <c r="D326" s="8">
        <v>500</v>
      </c>
      <c r="E326" s="8">
        <v>1050</v>
      </c>
      <c r="F326" s="8">
        <v>-775.57763</v>
      </c>
      <c r="G326" t="s">
        <v>381</v>
      </c>
      <c r="H326" t="s">
        <v>163</v>
      </c>
      <c r="I326" t="s">
        <v>62</v>
      </c>
    </row>
    <row r="327" spans="1:9">
      <c r="A327" s="64" t="s">
        <v>380</v>
      </c>
      <c r="B327" s="64" t="s">
        <v>162</v>
      </c>
      <c r="C327" s="64" t="s">
        <v>432</v>
      </c>
      <c r="D327" s="8">
        <v>5</v>
      </c>
      <c r="E327" s="8">
        <v>7.6</v>
      </c>
      <c r="F327" s="8">
        <v>-6.0270000000000001</v>
      </c>
      <c r="G327" t="s">
        <v>381</v>
      </c>
      <c r="H327" t="s">
        <v>163</v>
      </c>
      <c r="I327" t="s">
        <v>81</v>
      </c>
    </row>
    <row r="328" spans="1:9">
      <c r="A328" s="64" t="s">
        <v>380</v>
      </c>
      <c r="B328" s="64" t="s">
        <v>162</v>
      </c>
      <c r="C328" s="64" t="s">
        <v>433</v>
      </c>
      <c r="D328" s="8">
        <v>5</v>
      </c>
      <c r="E328" s="8">
        <v>2.4</v>
      </c>
      <c r="F328" s="8">
        <v>-2.4</v>
      </c>
      <c r="G328" t="s">
        <v>381</v>
      </c>
      <c r="H328" t="s">
        <v>163</v>
      </c>
      <c r="I328" t="s">
        <v>384</v>
      </c>
    </row>
  </sheetData>
  <phoneticPr fontId="7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5"/>
  <sheetViews>
    <sheetView tabSelected="1" workbookViewId="0">
      <pane ySplit="2" topLeftCell="A3" activePane="bottomLeft" state="frozen"/>
      <selection pane="bottomLeft" activeCell="I7" sqref="I7"/>
    </sheetView>
  </sheetViews>
  <sheetFormatPr defaultRowHeight="12.75"/>
  <cols>
    <col min="1" max="1" width="9.5703125" customWidth="1"/>
    <col min="2" max="3" width="9.7109375" customWidth="1"/>
    <col min="4" max="4" width="49.7109375" customWidth="1"/>
    <col min="5" max="5" width="15.7109375" style="66" customWidth="1"/>
    <col min="6" max="6" width="9.140625" style="55" customWidth="1"/>
  </cols>
  <sheetData>
    <row r="1" spans="1:6" s="21" customFormat="1" ht="27.75" customHeight="1">
      <c r="A1" s="22" t="s">
        <v>494</v>
      </c>
      <c r="B1" s="20"/>
      <c r="C1" s="20"/>
      <c r="E1" s="65"/>
      <c r="F1" s="80"/>
    </row>
    <row r="2" spans="1:6" s="13" customFormat="1" ht="20.25">
      <c r="A2" s="112" t="s">
        <v>25</v>
      </c>
      <c r="B2" s="113"/>
      <c r="C2" s="113"/>
      <c r="D2" s="114"/>
      <c r="E2" s="76"/>
      <c r="F2" s="81"/>
    </row>
    <row r="3" spans="1:6" s="14" customFormat="1" ht="15">
      <c r="A3" s="60"/>
      <c r="B3" s="117" t="s">
        <v>487</v>
      </c>
      <c r="C3" s="117"/>
      <c r="D3" s="118"/>
      <c r="E3" s="61">
        <f>E4+E11</f>
        <v>19133</v>
      </c>
      <c r="F3" s="82"/>
    </row>
    <row r="4" spans="1:6" s="16" customFormat="1">
      <c r="A4" s="9"/>
      <c r="B4" s="115" t="s">
        <v>436</v>
      </c>
      <c r="C4" s="115"/>
      <c r="D4" s="116"/>
      <c r="E4" s="10">
        <f>SUM(E5:E10)</f>
        <v>18380</v>
      </c>
      <c r="F4" s="74"/>
    </row>
    <row r="5" spans="1:6" s="15" customFormat="1">
      <c r="A5" s="17"/>
      <c r="B5" s="12" t="s">
        <v>51</v>
      </c>
      <c r="C5" s="109" t="s">
        <v>52</v>
      </c>
      <c r="D5" s="111"/>
      <c r="E5" s="18">
        <v>4000</v>
      </c>
      <c r="F5" s="70"/>
    </row>
    <row r="6" spans="1:6" s="15" customFormat="1">
      <c r="A6" s="17"/>
      <c r="B6" s="12" t="s">
        <v>53</v>
      </c>
      <c r="C6" s="109" t="s">
        <v>54</v>
      </c>
      <c r="D6" s="111"/>
      <c r="E6" s="18">
        <v>180</v>
      </c>
      <c r="F6" s="70"/>
    </row>
    <row r="7" spans="1:6" s="15" customFormat="1">
      <c r="A7" s="17"/>
      <c r="B7" s="12" t="s">
        <v>55</v>
      </c>
      <c r="C7" s="109" t="s">
        <v>56</v>
      </c>
      <c r="D7" s="111"/>
      <c r="E7" s="18">
        <v>400</v>
      </c>
      <c r="F7" s="70"/>
    </row>
    <row r="8" spans="1:6" s="15" customFormat="1">
      <c r="A8" s="17"/>
      <c r="B8" s="12" t="s">
        <v>57</v>
      </c>
      <c r="C8" s="109" t="s">
        <v>58</v>
      </c>
      <c r="D8" s="111"/>
      <c r="E8" s="18">
        <v>3800</v>
      </c>
      <c r="F8" s="70"/>
    </row>
    <row r="9" spans="1:6" s="15" customFormat="1">
      <c r="A9" s="17"/>
      <c r="B9" s="12" t="s">
        <v>61</v>
      </c>
      <c r="C9" s="109" t="s">
        <v>62</v>
      </c>
      <c r="D9" s="111"/>
      <c r="E9" s="18">
        <v>8500</v>
      </c>
      <c r="F9" s="70"/>
    </row>
    <row r="10" spans="1:6" s="15" customFormat="1">
      <c r="A10" s="17"/>
      <c r="B10" s="12" t="s">
        <v>80</v>
      </c>
      <c r="C10" s="109" t="s">
        <v>81</v>
      </c>
      <c r="D10" s="111"/>
      <c r="E10" s="18">
        <v>1500</v>
      </c>
      <c r="F10" s="70"/>
    </row>
    <row r="11" spans="1:6" s="16" customFormat="1">
      <c r="A11" s="9"/>
      <c r="B11" s="115" t="s">
        <v>437</v>
      </c>
      <c r="C11" s="115"/>
      <c r="D11" s="116"/>
      <c r="E11" s="10">
        <f>SUM(E12:E18)</f>
        <v>753</v>
      </c>
      <c r="F11" s="74"/>
    </row>
    <row r="12" spans="1:6" s="15" customFormat="1">
      <c r="A12" s="17"/>
      <c r="B12" s="12" t="s">
        <v>63</v>
      </c>
      <c r="C12" s="109" t="s">
        <v>64</v>
      </c>
      <c r="D12" s="111"/>
      <c r="E12" s="18">
        <v>1</v>
      </c>
      <c r="F12" s="70"/>
    </row>
    <row r="13" spans="1:6" s="15" customFormat="1">
      <c r="A13" s="17"/>
      <c r="B13" s="12" t="s">
        <v>65</v>
      </c>
      <c r="C13" s="109" t="s">
        <v>66</v>
      </c>
      <c r="D13" s="111"/>
      <c r="E13" s="18">
        <v>600</v>
      </c>
      <c r="F13" s="70"/>
    </row>
    <row r="14" spans="1:6" s="15" customFormat="1">
      <c r="A14" s="17"/>
      <c r="B14" s="12" t="s">
        <v>67</v>
      </c>
      <c r="C14" s="109" t="s">
        <v>68</v>
      </c>
      <c r="D14" s="111"/>
      <c r="E14" s="18">
        <v>30</v>
      </c>
      <c r="F14" s="70"/>
    </row>
    <row r="15" spans="1:6" s="15" customFormat="1">
      <c r="A15" s="17"/>
      <c r="B15" s="12" t="s">
        <v>69</v>
      </c>
      <c r="C15" s="109" t="s">
        <v>70</v>
      </c>
      <c r="D15" s="111"/>
      <c r="E15" s="18">
        <v>3</v>
      </c>
      <c r="F15" s="70"/>
    </row>
    <row r="16" spans="1:6" s="15" customFormat="1">
      <c r="A16" s="17"/>
      <c r="B16" s="12" t="s">
        <v>71</v>
      </c>
      <c r="C16" s="109" t="s">
        <v>72</v>
      </c>
      <c r="D16" s="111"/>
      <c r="E16" s="18">
        <v>7</v>
      </c>
      <c r="F16" s="70"/>
    </row>
    <row r="17" spans="1:6" s="15" customFormat="1">
      <c r="A17" s="17"/>
      <c r="B17" s="12" t="s">
        <v>73</v>
      </c>
      <c r="C17" s="109" t="s">
        <v>74</v>
      </c>
      <c r="D17" s="111"/>
      <c r="E17" s="18">
        <v>80</v>
      </c>
      <c r="F17" s="70"/>
    </row>
    <row r="18" spans="1:6" s="15" customFormat="1">
      <c r="A18" s="17"/>
      <c r="B18" s="12" t="s">
        <v>77</v>
      </c>
      <c r="C18" s="109" t="s">
        <v>78</v>
      </c>
      <c r="D18" s="111"/>
      <c r="E18" s="18">
        <v>32</v>
      </c>
      <c r="F18" s="70"/>
    </row>
    <row r="19" spans="1:6" s="15" customFormat="1">
      <c r="A19" s="17"/>
      <c r="B19" s="24"/>
      <c r="C19" s="12" t="s">
        <v>434</v>
      </c>
      <c r="D19" s="59" t="s">
        <v>435</v>
      </c>
      <c r="E19" s="18">
        <v>22</v>
      </c>
      <c r="F19" s="70"/>
    </row>
    <row r="20" spans="1:6" s="15" customFormat="1">
      <c r="A20" s="17"/>
      <c r="B20" s="24"/>
      <c r="C20" s="12" t="s">
        <v>387</v>
      </c>
      <c r="D20" s="59" t="s">
        <v>79</v>
      </c>
      <c r="E20" s="18">
        <v>10</v>
      </c>
      <c r="F20" s="70"/>
    </row>
    <row r="22" spans="1:6" s="14" customFormat="1" ht="15">
      <c r="A22" s="60"/>
      <c r="B22" s="117" t="s">
        <v>488</v>
      </c>
      <c r="C22" s="117"/>
      <c r="D22" s="118"/>
      <c r="E22" s="67">
        <f>E23+E26+E29+E32+E35+E49+E54+E78+E85+E88+E93+E97</f>
        <v>9760</v>
      </c>
      <c r="F22" s="82"/>
    </row>
    <row r="23" spans="1:6" s="16" customFormat="1">
      <c r="A23" s="23" t="s">
        <v>208</v>
      </c>
      <c r="B23" s="119" t="s">
        <v>438</v>
      </c>
      <c r="C23" s="119"/>
      <c r="D23" s="120"/>
      <c r="E23" s="57">
        <f>E24</f>
        <v>6400</v>
      </c>
      <c r="F23" s="74"/>
    </row>
    <row r="24" spans="1:6" s="16" customFormat="1">
      <c r="A24" s="9" t="s">
        <v>476</v>
      </c>
      <c r="B24" s="115" t="s">
        <v>477</v>
      </c>
      <c r="C24" s="115"/>
      <c r="D24" s="116"/>
      <c r="E24" s="10">
        <v>6400</v>
      </c>
      <c r="F24" s="74"/>
    </row>
    <row r="25" spans="1:6" s="15" customFormat="1">
      <c r="A25" s="17"/>
      <c r="B25" s="12" t="s">
        <v>115</v>
      </c>
      <c r="C25" s="109" t="s">
        <v>117</v>
      </c>
      <c r="D25" s="111"/>
      <c r="E25" s="18">
        <v>6400</v>
      </c>
      <c r="F25" s="70"/>
    </row>
    <row r="26" spans="1:6" s="16" customFormat="1">
      <c r="A26" s="23" t="s">
        <v>439</v>
      </c>
      <c r="B26" s="119" t="s">
        <v>440</v>
      </c>
      <c r="C26" s="119"/>
      <c r="D26" s="120"/>
      <c r="E26" s="57">
        <v>30</v>
      </c>
      <c r="F26" s="74"/>
    </row>
    <row r="27" spans="1:6" s="16" customFormat="1">
      <c r="A27" s="9" t="s">
        <v>131</v>
      </c>
      <c r="B27" s="115" t="s">
        <v>132</v>
      </c>
      <c r="C27" s="115"/>
      <c r="D27" s="116"/>
      <c r="E27" s="10">
        <f>E28</f>
        <v>30</v>
      </c>
      <c r="F27" s="74"/>
    </row>
    <row r="28" spans="1:6" s="15" customFormat="1">
      <c r="A28" s="17"/>
      <c r="B28" s="12" t="s">
        <v>115</v>
      </c>
      <c r="C28" s="109" t="s">
        <v>133</v>
      </c>
      <c r="D28" s="111"/>
      <c r="E28" s="18">
        <v>30</v>
      </c>
      <c r="F28" s="70"/>
    </row>
    <row r="29" spans="1:6" s="16" customFormat="1">
      <c r="A29" s="23" t="s">
        <v>441</v>
      </c>
      <c r="B29" s="119" t="s">
        <v>442</v>
      </c>
      <c r="C29" s="119"/>
      <c r="D29" s="120"/>
      <c r="E29" s="57">
        <f>E30</f>
        <v>474</v>
      </c>
      <c r="F29" s="74"/>
    </row>
    <row r="30" spans="1:6" s="16" customFormat="1">
      <c r="A30" s="9" t="s">
        <v>154</v>
      </c>
      <c r="B30" s="115" t="s">
        <v>156</v>
      </c>
      <c r="C30" s="115"/>
      <c r="D30" s="116"/>
      <c r="E30" s="10">
        <f>E31</f>
        <v>474</v>
      </c>
      <c r="F30" s="74"/>
    </row>
    <row r="31" spans="1:6" s="15" customFormat="1">
      <c r="A31" s="17"/>
      <c r="B31" s="12" t="s">
        <v>155</v>
      </c>
      <c r="C31" s="109" t="s">
        <v>157</v>
      </c>
      <c r="D31" s="111"/>
      <c r="E31" s="18">
        <v>474</v>
      </c>
      <c r="F31" s="70"/>
    </row>
    <row r="32" spans="1:6" s="16" customFormat="1">
      <c r="A32" s="23" t="s">
        <v>443</v>
      </c>
      <c r="B32" s="119" t="s">
        <v>444</v>
      </c>
      <c r="C32" s="119"/>
      <c r="D32" s="120"/>
      <c r="E32" s="57">
        <f>E33</f>
        <v>700</v>
      </c>
      <c r="F32" s="74"/>
    </row>
    <row r="33" spans="1:6" s="16" customFormat="1">
      <c r="A33" s="9" t="s">
        <v>173</v>
      </c>
      <c r="B33" s="115" t="s">
        <v>175</v>
      </c>
      <c r="C33" s="115"/>
      <c r="D33" s="116"/>
      <c r="E33" s="10">
        <f>E34</f>
        <v>700</v>
      </c>
      <c r="F33" s="74"/>
    </row>
    <row r="34" spans="1:6" s="15" customFormat="1">
      <c r="A34" s="17"/>
      <c r="B34" s="12" t="s">
        <v>174</v>
      </c>
      <c r="C34" s="109" t="s">
        <v>176</v>
      </c>
      <c r="D34" s="111"/>
      <c r="E34" s="18">
        <v>700</v>
      </c>
      <c r="F34" s="70"/>
    </row>
    <row r="35" spans="1:6" s="16" customFormat="1">
      <c r="A35" s="23" t="s">
        <v>445</v>
      </c>
      <c r="B35" s="119" t="s">
        <v>446</v>
      </c>
      <c r="C35" s="119"/>
      <c r="D35" s="120"/>
      <c r="E35" s="57">
        <v>49</v>
      </c>
      <c r="F35" s="74"/>
    </row>
    <row r="36" spans="1:6" s="16" customFormat="1">
      <c r="A36" s="9" t="s">
        <v>181</v>
      </c>
      <c r="B36" s="115" t="s">
        <v>182</v>
      </c>
      <c r="C36" s="115"/>
      <c r="D36" s="116"/>
      <c r="E36" s="10">
        <f>E37</f>
        <v>1</v>
      </c>
      <c r="F36" s="74"/>
    </row>
    <row r="37" spans="1:6" s="15" customFormat="1">
      <c r="A37" s="17"/>
      <c r="B37" s="12" t="s">
        <v>115</v>
      </c>
      <c r="C37" s="109" t="s">
        <v>183</v>
      </c>
      <c r="D37" s="111"/>
      <c r="E37" s="18">
        <v>1</v>
      </c>
      <c r="F37" s="70"/>
    </row>
    <row r="38" spans="1:6" s="16" customFormat="1">
      <c r="A38" s="9" t="s">
        <v>186</v>
      </c>
      <c r="B38" s="115" t="s">
        <v>187</v>
      </c>
      <c r="C38" s="115"/>
      <c r="D38" s="116"/>
      <c r="E38" s="10">
        <f>SUM(E39:E40)</f>
        <v>25</v>
      </c>
      <c r="F38" s="74"/>
    </row>
    <row r="39" spans="1:6" s="15" customFormat="1">
      <c r="A39" s="17"/>
      <c r="B39" s="12" t="s">
        <v>115</v>
      </c>
      <c r="C39" s="109" t="s">
        <v>188</v>
      </c>
      <c r="D39" s="111"/>
      <c r="E39" s="18">
        <v>22</v>
      </c>
      <c r="F39" s="70"/>
    </row>
    <row r="40" spans="1:6" s="15" customFormat="1">
      <c r="A40" s="17"/>
      <c r="B40" s="12" t="s">
        <v>189</v>
      </c>
      <c r="C40" s="109" t="s">
        <v>190</v>
      </c>
      <c r="D40" s="111"/>
      <c r="E40" s="18">
        <v>3</v>
      </c>
      <c r="F40" s="70"/>
    </row>
    <row r="41" spans="1:6" s="16" customFormat="1">
      <c r="A41" s="9" t="s">
        <v>196</v>
      </c>
      <c r="B41" s="115" t="s">
        <v>197</v>
      </c>
      <c r="C41" s="115"/>
      <c r="D41" s="116"/>
      <c r="E41" s="10">
        <f>E42+E44+E47</f>
        <v>23</v>
      </c>
      <c r="F41" s="74"/>
    </row>
    <row r="42" spans="1:6" s="96" customFormat="1">
      <c r="A42" s="91"/>
      <c r="B42" s="92"/>
      <c r="C42" s="93" t="s">
        <v>402</v>
      </c>
      <c r="D42" s="94" t="s">
        <v>199</v>
      </c>
      <c r="E42" s="90">
        <f>E43</f>
        <v>15</v>
      </c>
      <c r="F42" s="95"/>
    </row>
    <row r="43" spans="1:6" s="15" customFormat="1">
      <c r="A43" s="17"/>
      <c r="B43" s="12" t="s">
        <v>115</v>
      </c>
      <c r="C43" s="109" t="s">
        <v>198</v>
      </c>
      <c r="D43" s="111"/>
      <c r="E43" s="18">
        <v>15</v>
      </c>
      <c r="F43" s="70"/>
    </row>
    <row r="44" spans="1:6" s="96" customFormat="1">
      <c r="A44" s="91"/>
      <c r="B44" s="92"/>
      <c r="C44" s="93" t="s">
        <v>403</v>
      </c>
      <c r="D44" s="94" t="s">
        <v>200</v>
      </c>
      <c r="E44" s="90">
        <f>SUM(E45:E46)</f>
        <v>7</v>
      </c>
      <c r="F44" s="95"/>
    </row>
    <row r="45" spans="1:6" s="15" customFormat="1">
      <c r="A45" s="17"/>
      <c r="B45" s="12" t="s">
        <v>115</v>
      </c>
      <c r="C45" s="109" t="s">
        <v>198</v>
      </c>
      <c r="D45" s="111"/>
      <c r="E45" s="18">
        <v>2</v>
      </c>
      <c r="F45" s="70"/>
    </row>
    <row r="46" spans="1:6" s="15" customFormat="1">
      <c r="A46" s="17"/>
      <c r="B46" s="12" t="s">
        <v>189</v>
      </c>
      <c r="C46" s="109" t="s">
        <v>202</v>
      </c>
      <c r="D46" s="111"/>
      <c r="E46" s="18">
        <v>5</v>
      </c>
      <c r="F46" s="70"/>
    </row>
    <row r="47" spans="1:6" s="96" customFormat="1">
      <c r="A47" s="91"/>
      <c r="B47" s="92"/>
      <c r="C47" s="93" t="s">
        <v>404</v>
      </c>
      <c r="D47" s="94" t="s">
        <v>201</v>
      </c>
      <c r="E47" s="90">
        <f>E48</f>
        <v>1</v>
      </c>
      <c r="F47" s="95"/>
    </row>
    <row r="48" spans="1:6" s="15" customFormat="1">
      <c r="A48" s="17"/>
      <c r="B48" s="12" t="s">
        <v>115</v>
      </c>
      <c r="C48" s="109" t="s">
        <v>198</v>
      </c>
      <c r="D48" s="111"/>
      <c r="E48" s="18">
        <v>1</v>
      </c>
      <c r="F48" s="70"/>
    </row>
    <row r="49" spans="1:6" s="16" customFormat="1">
      <c r="A49" s="23" t="s">
        <v>447</v>
      </c>
      <c r="B49" s="119" t="s">
        <v>448</v>
      </c>
      <c r="C49" s="119"/>
      <c r="D49" s="120"/>
      <c r="E49" s="57">
        <f>E50</f>
        <v>17</v>
      </c>
      <c r="F49" s="74"/>
    </row>
    <row r="50" spans="1:6" s="16" customFormat="1">
      <c r="A50" s="9" t="s">
        <v>236</v>
      </c>
      <c r="B50" s="115" t="s">
        <v>237</v>
      </c>
      <c r="C50" s="115"/>
      <c r="D50" s="116"/>
      <c r="E50" s="10">
        <f>SUM(E51:E53)</f>
        <v>17</v>
      </c>
      <c r="F50" s="74"/>
    </row>
    <row r="51" spans="1:6" s="15" customFormat="1">
      <c r="A51" s="17"/>
      <c r="B51" s="12" t="s">
        <v>115</v>
      </c>
      <c r="C51" s="109" t="s">
        <v>198</v>
      </c>
      <c r="D51" s="111"/>
      <c r="E51" s="18">
        <v>12</v>
      </c>
      <c r="F51" s="70"/>
    </row>
    <row r="52" spans="1:6" s="15" customFormat="1">
      <c r="A52" s="17"/>
      <c r="B52" s="12" t="s">
        <v>155</v>
      </c>
      <c r="C52" s="109" t="s">
        <v>234</v>
      </c>
      <c r="D52" s="111"/>
      <c r="E52" s="18">
        <v>4</v>
      </c>
      <c r="F52" s="70"/>
    </row>
    <row r="53" spans="1:6" s="15" customFormat="1">
      <c r="A53" s="17"/>
      <c r="B53" s="12" t="s">
        <v>238</v>
      </c>
      <c r="C53" s="109" t="s">
        <v>239</v>
      </c>
      <c r="D53" s="111"/>
      <c r="E53" s="18">
        <v>1</v>
      </c>
      <c r="F53" s="70"/>
    </row>
    <row r="54" spans="1:6" s="16" customFormat="1">
      <c r="A54" s="23" t="s">
        <v>449</v>
      </c>
      <c r="B54" s="119" t="s">
        <v>450</v>
      </c>
      <c r="C54" s="119"/>
      <c r="D54" s="120"/>
      <c r="E54" s="57">
        <f>E55+E63+E70+E73</f>
        <v>1832</v>
      </c>
      <c r="F54" s="74"/>
    </row>
    <row r="55" spans="1:6" s="16" customFormat="1">
      <c r="A55" s="9" t="s">
        <v>254</v>
      </c>
      <c r="B55" s="115" t="s">
        <v>255</v>
      </c>
      <c r="C55" s="115"/>
      <c r="D55" s="116"/>
      <c r="E55" s="10">
        <f>E56+E62</f>
        <v>1350</v>
      </c>
      <c r="F55" s="74"/>
    </row>
    <row r="56" spans="1:6" s="15" customFormat="1">
      <c r="A56" s="17"/>
      <c r="B56" s="12" t="s">
        <v>115</v>
      </c>
      <c r="C56" s="109" t="s">
        <v>198</v>
      </c>
      <c r="D56" s="111"/>
      <c r="E56" s="18">
        <f>SUM(E57:E61)</f>
        <v>250</v>
      </c>
      <c r="F56" s="70"/>
    </row>
    <row r="57" spans="1:6" s="96" customFormat="1">
      <c r="A57" s="91"/>
      <c r="B57" s="92"/>
      <c r="C57" s="93" t="s">
        <v>434</v>
      </c>
      <c r="D57" s="94" t="s">
        <v>435</v>
      </c>
      <c r="E57" s="90">
        <v>63</v>
      </c>
      <c r="F57" s="95"/>
    </row>
    <row r="58" spans="1:6" s="96" customFormat="1">
      <c r="A58" s="91"/>
      <c r="B58" s="92"/>
      <c r="C58" s="93" t="s">
        <v>417</v>
      </c>
      <c r="D58" s="94" t="s">
        <v>256</v>
      </c>
      <c r="E58" s="90">
        <v>130</v>
      </c>
      <c r="F58" s="95"/>
    </row>
    <row r="59" spans="1:6" s="96" customFormat="1">
      <c r="A59" s="91"/>
      <c r="B59" s="92"/>
      <c r="C59" s="93" t="s">
        <v>418</v>
      </c>
      <c r="D59" s="94" t="s">
        <v>257</v>
      </c>
      <c r="E59" s="90">
        <v>17</v>
      </c>
      <c r="F59" s="95"/>
    </row>
    <row r="60" spans="1:6" s="96" customFormat="1">
      <c r="A60" s="91"/>
      <c r="B60" s="92"/>
      <c r="C60" s="93" t="s">
        <v>419</v>
      </c>
      <c r="D60" s="94" t="s">
        <v>258</v>
      </c>
      <c r="E60" s="90">
        <v>13</v>
      </c>
      <c r="F60" s="95"/>
    </row>
    <row r="61" spans="1:6" s="96" customFormat="1">
      <c r="A61" s="91"/>
      <c r="B61" s="92"/>
      <c r="C61" s="93" t="s">
        <v>420</v>
      </c>
      <c r="D61" s="94" t="s">
        <v>259</v>
      </c>
      <c r="E61" s="90">
        <v>27</v>
      </c>
      <c r="F61" s="95"/>
    </row>
    <row r="62" spans="1:6" s="15" customFormat="1">
      <c r="A62" s="17"/>
      <c r="B62" s="12" t="s">
        <v>155</v>
      </c>
      <c r="C62" s="109" t="s">
        <v>234</v>
      </c>
      <c r="D62" s="111"/>
      <c r="E62" s="18">
        <v>1100</v>
      </c>
      <c r="F62" s="70"/>
    </row>
    <row r="63" spans="1:6" s="16" customFormat="1">
      <c r="A63" s="9" t="s">
        <v>262</v>
      </c>
      <c r="B63" s="115" t="s">
        <v>263</v>
      </c>
      <c r="C63" s="115"/>
      <c r="D63" s="116"/>
      <c r="E63" s="10">
        <f>E64+E67</f>
        <v>240</v>
      </c>
      <c r="F63" s="74"/>
    </row>
    <row r="64" spans="1:6" s="96" customFormat="1">
      <c r="A64" s="91"/>
      <c r="B64" s="92"/>
      <c r="C64" s="93" t="s">
        <v>434</v>
      </c>
      <c r="D64" s="94" t="s">
        <v>435</v>
      </c>
      <c r="E64" s="90">
        <f>SUM(E65:E66)</f>
        <v>60</v>
      </c>
      <c r="F64" s="95"/>
    </row>
    <row r="65" spans="1:6" s="15" customFormat="1">
      <c r="A65" s="17"/>
      <c r="B65" s="12" t="s">
        <v>115</v>
      </c>
      <c r="C65" s="109" t="s">
        <v>198</v>
      </c>
      <c r="D65" s="111"/>
      <c r="E65" s="18">
        <v>10</v>
      </c>
      <c r="F65" s="70"/>
    </row>
    <row r="66" spans="1:6" s="15" customFormat="1">
      <c r="A66" s="17"/>
      <c r="B66" s="12" t="s">
        <v>155</v>
      </c>
      <c r="C66" s="109" t="s">
        <v>234</v>
      </c>
      <c r="D66" s="111"/>
      <c r="E66" s="18">
        <v>50</v>
      </c>
      <c r="F66" s="70"/>
    </row>
    <row r="67" spans="1:6" s="96" customFormat="1">
      <c r="A67" s="91"/>
      <c r="B67" s="92"/>
      <c r="C67" s="93" t="s">
        <v>421</v>
      </c>
      <c r="D67" s="94" t="s">
        <v>264</v>
      </c>
      <c r="E67" s="90">
        <f>SUM(E68:E69)</f>
        <v>180</v>
      </c>
      <c r="F67" s="95"/>
    </row>
    <row r="68" spans="1:6" s="15" customFormat="1">
      <c r="A68" s="17"/>
      <c r="B68" s="12" t="s">
        <v>115</v>
      </c>
      <c r="C68" s="109" t="s">
        <v>198</v>
      </c>
      <c r="D68" s="111"/>
      <c r="E68" s="18">
        <v>30</v>
      </c>
      <c r="F68" s="70"/>
    </row>
    <row r="69" spans="1:6" s="15" customFormat="1">
      <c r="A69" s="17"/>
      <c r="B69" s="12" t="s">
        <v>155</v>
      </c>
      <c r="C69" s="109" t="s">
        <v>234</v>
      </c>
      <c r="D69" s="111"/>
      <c r="E69" s="18">
        <v>150</v>
      </c>
      <c r="F69" s="70"/>
    </row>
    <row r="70" spans="1:6" s="16" customFormat="1">
      <c r="A70" s="9" t="s">
        <v>274</v>
      </c>
      <c r="B70" s="115" t="s">
        <v>275</v>
      </c>
      <c r="C70" s="115"/>
      <c r="D70" s="116"/>
      <c r="E70" s="10">
        <f>SUM(E71:E72)</f>
        <v>4</v>
      </c>
      <c r="F70" s="74"/>
    </row>
    <row r="71" spans="1:6" s="15" customFormat="1">
      <c r="A71" s="17"/>
      <c r="B71" s="12" t="s">
        <v>115</v>
      </c>
      <c r="C71" s="109" t="s">
        <v>198</v>
      </c>
      <c r="D71" s="111"/>
      <c r="E71" s="18">
        <v>1</v>
      </c>
      <c r="F71" s="70"/>
    </row>
    <row r="72" spans="1:6" s="15" customFormat="1">
      <c r="A72" s="17"/>
      <c r="B72" s="12" t="s">
        <v>155</v>
      </c>
      <c r="C72" s="109" t="s">
        <v>234</v>
      </c>
      <c r="D72" s="111"/>
      <c r="E72" s="18">
        <v>3</v>
      </c>
      <c r="F72" s="70"/>
    </row>
    <row r="73" spans="1:6" s="16" customFormat="1">
      <c r="A73" s="9" t="s">
        <v>282</v>
      </c>
      <c r="B73" s="115" t="s">
        <v>283</v>
      </c>
      <c r="C73" s="115"/>
      <c r="D73" s="116"/>
      <c r="E73" s="10">
        <f>SUM(E74:E77)</f>
        <v>238</v>
      </c>
      <c r="F73" s="74"/>
    </row>
    <row r="74" spans="1:6" s="15" customFormat="1">
      <c r="A74" s="17"/>
      <c r="B74" s="12" t="s">
        <v>115</v>
      </c>
      <c r="C74" s="109" t="s">
        <v>198</v>
      </c>
      <c r="D74" s="111"/>
      <c r="E74" s="18">
        <v>4</v>
      </c>
      <c r="F74" s="70"/>
    </row>
    <row r="75" spans="1:6" s="15" customFormat="1">
      <c r="A75" s="17"/>
      <c r="B75" s="12" t="s">
        <v>265</v>
      </c>
      <c r="C75" s="109" t="s">
        <v>266</v>
      </c>
      <c r="D75" s="110"/>
      <c r="E75" s="18">
        <v>120</v>
      </c>
      <c r="F75" s="70"/>
    </row>
    <row r="76" spans="1:6" s="15" customFormat="1">
      <c r="A76" s="17"/>
      <c r="B76" s="12" t="s">
        <v>155</v>
      </c>
      <c r="C76" s="109" t="s">
        <v>234</v>
      </c>
      <c r="D76" s="111"/>
      <c r="E76" s="18">
        <v>14</v>
      </c>
      <c r="F76" s="70"/>
    </row>
    <row r="77" spans="1:6" s="15" customFormat="1">
      <c r="A77" s="17"/>
      <c r="B77" s="12" t="s">
        <v>284</v>
      </c>
      <c r="C77" s="109" t="s">
        <v>285</v>
      </c>
      <c r="D77" s="111"/>
      <c r="E77" s="18">
        <v>100</v>
      </c>
      <c r="F77" s="70"/>
    </row>
    <row r="78" spans="1:6" s="16" customFormat="1">
      <c r="A78" s="23" t="s">
        <v>451</v>
      </c>
      <c r="B78" s="119" t="s">
        <v>452</v>
      </c>
      <c r="C78" s="119"/>
      <c r="D78" s="120"/>
      <c r="E78" s="57">
        <f>E79+E81+E83</f>
        <v>118</v>
      </c>
      <c r="F78" s="74"/>
    </row>
    <row r="79" spans="1:6" s="16" customFormat="1">
      <c r="A79" s="9" t="s">
        <v>291</v>
      </c>
      <c r="B79" s="115" t="s">
        <v>293</v>
      </c>
      <c r="C79" s="115"/>
      <c r="D79" s="116"/>
      <c r="E79" s="10">
        <f>E80</f>
        <v>100</v>
      </c>
      <c r="F79" s="74"/>
    </row>
    <row r="80" spans="1:6" s="15" customFormat="1">
      <c r="A80" s="17"/>
      <c r="B80" s="12" t="s">
        <v>292</v>
      </c>
      <c r="C80" s="109" t="s">
        <v>294</v>
      </c>
      <c r="D80" s="111"/>
      <c r="E80" s="18">
        <v>100</v>
      </c>
      <c r="F80" s="70"/>
    </row>
    <row r="81" spans="1:6" s="16" customFormat="1">
      <c r="A81" s="9" t="s">
        <v>295</v>
      </c>
      <c r="B81" s="115" t="s">
        <v>296</v>
      </c>
      <c r="C81" s="115"/>
      <c r="D81" s="116"/>
      <c r="E81" s="10">
        <f>E82</f>
        <v>10</v>
      </c>
      <c r="F81" s="74"/>
    </row>
    <row r="82" spans="1:6" s="15" customFormat="1">
      <c r="A82" s="17"/>
      <c r="B82" s="12" t="s">
        <v>115</v>
      </c>
      <c r="C82" s="109" t="s">
        <v>198</v>
      </c>
      <c r="D82" s="111"/>
      <c r="E82" s="18">
        <v>10</v>
      </c>
      <c r="F82" s="70"/>
    </row>
    <row r="83" spans="1:6" s="16" customFormat="1">
      <c r="A83" s="9" t="s">
        <v>297</v>
      </c>
      <c r="B83" s="115" t="s">
        <v>298</v>
      </c>
      <c r="C83" s="115"/>
      <c r="D83" s="116"/>
      <c r="E83" s="10">
        <f>E84</f>
        <v>8</v>
      </c>
      <c r="F83" s="74"/>
    </row>
    <row r="84" spans="1:6" s="15" customFormat="1">
      <c r="A84" s="17"/>
      <c r="B84" s="12" t="s">
        <v>115</v>
      </c>
      <c r="C84" s="109" t="s">
        <v>198</v>
      </c>
      <c r="D84" s="111"/>
      <c r="E84" s="18">
        <v>8</v>
      </c>
      <c r="F84" s="70"/>
    </row>
    <row r="85" spans="1:6" s="16" customFormat="1">
      <c r="A85" s="23" t="s">
        <v>453</v>
      </c>
      <c r="B85" s="119" t="s">
        <v>310</v>
      </c>
      <c r="C85" s="119"/>
      <c r="D85" s="120"/>
      <c r="E85" s="57">
        <v>3</v>
      </c>
      <c r="F85" s="74"/>
    </row>
    <row r="86" spans="1:6" s="16" customFormat="1">
      <c r="A86" s="9" t="s">
        <v>309</v>
      </c>
      <c r="B86" s="115" t="s">
        <v>310</v>
      </c>
      <c r="C86" s="115"/>
      <c r="D86" s="116"/>
      <c r="E86" s="10">
        <v>3</v>
      </c>
      <c r="F86" s="74"/>
    </row>
    <row r="87" spans="1:6" s="15" customFormat="1">
      <c r="A87" s="17"/>
      <c r="B87" s="12" t="s">
        <v>131</v>
      </c>
      <c r="C87" s="109" t="s">
        <v>311</v>
      </c>
      <c r="D87" s="111"/>
      <c r="E87" s="18">
        <v>3</v>
      </c>
      <c r="F87" s="70"/>
    </row>
    <row r="88" spans="1:6" s="16" customFormat="1">
      <c r="A88" s="23" t="s">
        <v>454</v>
      </c>
      <c r="B88" s="119" t="s">
        <v>455</v>
      </c>
      <c r="C88" s="119"/>
      <c r="D88" s="120"/>
      <c r="E88" s="57">
        <f>E89</f>
        <v>59</v>
      </c>
      <c r="F88" s="74"/>
    </row>
    <row r="89" spans="1:6" s="16" customFormat="1">
      <c r="A89" s="9" t="s">
        <v>334</v>
      </c>
      <c r="B89" s="115" t="s">
        <v>335</v>
      </c>
      <c r="C89" s="115"/>
      <c r="D89" s="116"/>
      <c r="E89" s="10">
        <f>E90+E91+E92</f>
        <v>59</v>
      </c>
      <c r="F89" s="74"/>
    </row>
    <row r="90" spans="1:6" s="15" customFormat="1">
      <c r="A90" s="17"/>
      <c r="B90" s="12" t="s">
        <v>115</v>
      </c>
      <c r="C90" s="109" t="s">
        <v>198</v>
      </c>
      <c r="D90" s="111"/>
      <c r="E90" s="18">
        <v>55</v>
      </c>
      <c r="F90" s="70"/>
    </row>
    <row r="91" spans="1:6" s="15" customFormat="1">
      <c r="A91" s="17"/>
      <c r="B91" s="12" t="s">
        <v>336</v>
      </c>
      <c r="C91" s="109" t="s">
        <v>337</v>
      </c>
      <c r="D91" s="111"/>
      <c r="E91" s="18">
        <v>3</v>
      </c>
      <c r="F91" s="70"/>
    </row>
    <row r="92" spans="1:6" s="15" customFormat="1">
      <c r="A92" s="17"/>
      <c r="B92" s="12" t="s">
        <v>292</v>
      </c>
      <c r="C92" s="109" t="s">
        <v>294</v>
      </c>
      <c r="D92" s="111"/>
      <c r="E92" s="18">
        <v>1</v>
      </c>
      <c r="F92" s="70"/>
    </row>
    <row r="93" spans="1:6" s="16" customFormat="1">
      <c r="A93" s="23" t="s">
        <v>456</v>
      </c>
      <c r="B93" s="119" t="s">
        <v>457</v>
      </c>
      <c r="C93" s="119"/>
      <c r="D93" s="120"/>
      <c r="E93" s="57">
        <f>E94</f>
        <v>71</v>
      </c>
      <c r="F93" s="74"/>
    </row>
    <row r="94" spans="1:6" s="16" customFormat="1">
      <c r="A94" s="9" t="s">
        <v>362</v>
      </c>
      <c r="B94" s="115" t="s">
        <v>364</v>
      </c>
      <c r="C94" s="115"/>
      <c r="D94" s="116"/>
      <c r="E94" s="10">
        <f>E95+E96</f>
        <v>71</v>
      </c>
      <c r="F94" s="74"/>
    </row>
    <row r="95" spans="1:6" s="15" customFormat="1">
      <c r="A95" s="17"/>
      <c r="B95" s="12" t="s">
        <v>363</v>
      </c>
      <c r="C95" s="109" t="s">
        <v>365</v>
      </c>
      <c r="D95" s="111"/>
      <c r="E95" s="18">
        <v>70</v>
      </c>
      <c r="F95" s="70"/>
    </row>
    <row r="96" spans="1:6" s="15" customFormat="1">
      <c r="A96" s="17"/>
      <c r="B96" s="12" t="s">
        <v>292</v>
      </c>
      <c r="C96" s="109" t="s">
        <v>294</v>
      </c>
      <c r="D96" s="111"/>
      <c r="E96" s="18">
        <v>1</v>
      </c>
      <c r="F96" s="70"/>
    </row>
    <row r="97" spans="1:6" s="16" customFormat="1">
      <c r="A97" s="23" t="s">
        <v>458</v>
      </c>
      <c r="B97" s="119" t="s">
        <v>459</v>
      </c>
      <c r="C97" s="119"/>
      <c r="D97" s="120"/>
      <c r="E97" s="57">
        <f>E98</f>
        <v>7</v>
      </c>
      <c r="F97" s="74"/>
    </row>
    <row r="98" spans="1:6" s="16" customFormat="1">
      <c r="A98" s="9" t="s">
        <v>380</v>
      </c>
      <c r="B98" s="115" t="s">
        <v>381</v>
      </c>
      <c r="C98" s="115"/>
      <c r="D98" s="116"/>
      <c r="E98" s="10">
        <f>E99</f>
        <v>7</v>
      </c>
      <c r="F98" s="74"/>
    </row>
    <row r="99" spans="1:6" s="15" customFormat="1">
      <c r="A99" s="17"/>
      <c r="B99" s="12" t="s">
        <v>336</v>
      </c>
      <c r="C99" s="109" t="s">
        <v>382</v>
      </c>
      <c r="D99" s="111"/>
      <c r="E99" s="18">
        <v>7</v>
      </c>
      <c r="F99" s="70"/>
    </row>
    <row r="101" spans="1:6" s="14" customFormat="1" ht="15">
      <c r="A101" s="60"/>
      <c r="B101" s="117" t="s">
        <v>489</v>
      </c>
      <c r="C101" s="117"/>
      <c r="D101" s="118"/>
      <c r="E101" s="61">
        <f>SUM(E102:E113)</f>
        <v>1487.7</v>
      </c>
      <c r="F101" s="82"/>
    </row>
    <row r="102" spans="1:6" s="15" customFormat="1" hidden="1">
      <c r="A102" s="17"/>
      <c r="B102" s="12" t="s">
        <v>82</v>
      </c>
      <c r="C102" s="109" t="s">
        <v>83</v>
      </c>
      <c r="D102" s="111"/>
      <c r="E102" s="18"/>
      <c r="F102" s="70"/>
    </row>
    <row r="103" spans="1:6" s="15" customFormat="1">
      <c r="A103" s="17"/>
      <c r="B103" s="12" t="s">
        <v>85</v>
      </c>
      <c r="C103" s="109" t="s">
        <v>86</v>
      </c>
      <c r="D103" s="111"/>
      <c r="E103" s="18">
        <v>1087.7</v>
      </c>
      <c r="F103" s="70"/>
    </row>
    <row r="104" spans="1:6" s="15" customFormat="1" hidden="1">
      <c r="A104" s="17"/>
      <c r="B104" s="12" t="s">
        <v>88</v>
      </c>
      <c r="C104" s="109" t="s">
        <v>89</v>
      </c>
      <c r="D104" s="111"/>
      <c r="E104" s="18"/>
      <c r="F104" s="70"/>
    </row>
    <row r="105" spans="1:6" s="15" customFormat="1" hidden="1">
      <c r="A105" s="17"/>
      <c r="B105" s="24"/>
      <c r="C105" s="12" t="s">
        <v>388</v>
      </c>
      <c r="D105" s="59" t="s">
        <v>91</v>
      </c>
      <c r="E105" s="18"/>
      <c r="F105" s="70"/>
    </row>
    <row r="106" spans="1:6" s="15" customFormat="1">
      <c r="A106" s="17"/>
      <c r="B106" s="12" t="s">
        <v>92</v>
      </c>
      <c r="C106" s="109" t="s">
        <v>93</v>
      </c>
      <c r="D106" s="111"/>
      <c r="E106" s="18">
        <v>400</v>
      </c>
      <c r="F106" s="70"/>
    </row>
    <row r="107" spans="1:6" s="15" customFormat="1" hidden="1">
      <c r="A107" s="17"/>
      <c r="B107" s="12" t="s">
        <v>94</v>
      </c>
      <c r="C107" s="109" t="s">
        <v>95</v>
      </c>
      <c r="D107" s="111"/>
      <c r="E107" s="18"/>
      <c r="F107" s="70"/>
    </row>
    <row r="108" spans="1:6" s="15" customFormat="1" hidden="1">
      <c r="A108" s="17"/>
      <c r="B108" s="12" t="s">
        <v>96</v>
      </c>
      <c r="C108" s="109" t="s">
        <v>97</v>
      </c>
      <c r="D108" s="111"/>
      <c r="E108" s="18"/>
      <c r="F108" s="70"/>
    </row>
    <row r="109" spans="1:6" s="15" customFormat="1" hidden="1">
      <c r="A109" s="17"/>
      <c r="B109" s="12" t="s">
        <v>469</v>
      </c>
      <c r="C109" s="109" t="s">
        <v>474</v>
      </c>
      <c r="D109" s="110"/>
      <c r="E109" s="18"/>
      <c r="F109" s="70"/>
    </row>
    <row r="110" spans="1:6" s="15" customFormat="1" hidden="1">
      <c r="A110" s="17"/>
      <c r="B110" s="12" t="s">
        <v>98</v>
      </c>
      <c r="C110" s="109" t="s">
        <v>99</v>
      </c>
      <c r="D110" s="111"/>
      <c r="E110" s="18"/>
      <c r="F110" s="70"/>
    </row>
    <row r="111" spans="1:6" s="15" customFormat="1" hidden="1">
      <c r="A111" s="17"/>
      <c r="B111" s="12" t="s">
        <v>101</v>
      </c>
      <c r="C111" s="109" t="s">
        <v>102</v>
      </c>
      <c r="D111" s="111"/>
      <c r="E111" s="18"/>
      <c r="F111" s="70"/>
    </row>
    <row r="112" spans="1:6" s="15" customFormat="1" hidden="1">
      <c r="A112" s="17"/>
      <c r="B112" s="12" t="s">
        <v>104</v>
      </c>
      <c r="C112" s="109" t="s">
        <v>105</v>
      </c>
      <c r="D112" s="111"/>
      <c r="E112" s="18"/>
      <c r="F112" s="70"/>
    </row>
    <row r="113" spans="1:6" s="15" customFormat="1" hidden="1">
      <c r="A113" s="24"/>
      <c r="B113" s="12" t="s">
        <v>468</v>
      </c>
      <c r="C113" s="109" t="s">
        <v>475</v>
      </c>
      <c r="D113" s="110"/>
      <c r="E113" s="75"/>
      <c r="F113" s="70"/>
    </row>
    <row r="115" spans="1:6" ht="15.75">
      <c r="A115" s="2"/>
      <c r="B115" s="3" t="s">
        <v>460</v>
      </c>
      <c r="C115" s="3"/>
      <c r="D115" s="4"/>
      <c r="E115" s="1">
        <f>SUM(E101+E22+E3)</f>
        <v>30380.7</v>
      </c>
    </row>
  </sheetData>
  <mergeCells count="97">
    <mergeCell ref="C112:D112"/>
    <mergeCell ref="C108:D108"/>
    <mergeCell ref="C110:D110"/>
    <mergeCell ref="C109:D109"/>
    <mergeCell ref="B4:D4"/>
    <mergeCell ref="B11:D11"/>
    <mergeCell ref="B22:D22"/>
    <mergeCell ref="B101:D101"/>
    <mergeCell ref="B23:D23"/>
    <mergeCell ref="B26:D26"/>
    <mergeCell ref="B29:D29"/>
    <mergeCell ref="C92:D92"/>
    <mergeCell ref="C99:D99"/>
    <mergeCell ref="C90:D90"/>
    <mergeCell ref="C103:D103"/>
    <mergeCell ref="C104:D104"/>
    <mergeCell ref="C106:D106"/>
    <mergeCell ref="C107:D107"/>
    <mergeCell ref="C111:D111"/>
    <mergeCell ref="C102:D102"/>
    <mergeCell ref="B93:D93"/>
    <mergeCell ref="B97:D97"/>
    <mergeCell ref="B94:D94"/>
    <mergeCell ref="B98:D98"/>
    <mergeCell ref="C96:D96"/>
    <mergeCell ref="C91:D91"/>
    <mergeCell ref="B85:D85"/>
    <mergeCell ref="B88:D88"/>
    <mergeCell ref="C95:D95"/>
    <mergeCell ref="B89:D89"/>
    <mergeCell ref="C87:D87"/>
    <mergeCell ref="B86:D86"/>
    <mergeCell ref="C84:D84"/>
    <mergeCell ref="B78:D78"/>
    <mergeCell ref="B73:D73"/>
    <mergeCell ref="C77:D77"/>
    <mergeCell ref="C76:D76"/>
    <mergeCell ref="B79:D79"/>
    <mergeCell ref="C80:D80"/>
    <mergeCell ref="B83:D83"/>
    <mergeCell ref="C82:D82"/>
    <mergeCell ref="C31:D31"/>
    <mergeCell ref="B81:D81"/>
    <mergeCell ref="C72:D72"/>
    <mergeCell ref="C69:D69"/>
    <mergeCell ref="C71:D71"/>
    <mergeCell ref="C39:D39"/>
    <mergeCell ref="C45:D45"/>
    <mergeCell ref="B49:D49"/>
    <mergeCell ref="C53:D53"/>
    <mergeCell ref="B50:D50"/>
    <mergeCell ref="C52:D52"/>
    <mergeCell ref="C62:D62"/>
    <mergeCell ref="B63:D63"/>
    <mergeCell ref="C68:D68"/>
    <mergeCell ref="B35:D35"/>
    <mergeCell ref="B38:D38"/>
    <mergeCell ref="B41:D41"/>
    <mergeCell ref="C46:D46"/>
    <mergeCell ref="B70:D70"/>
    <mergeCell ref="B54:D54"/>
    <mergeCell ref="C65:D65"/>
    <mergeCell ref="C66:D66"/>
    <mergeCell ref="C48:D48"/>
    <mergeCell ref="C51:D51"/>
    <mergeCell ref="A2:D2"/>
    <mergeCell ref="B24:D24"/>
    <mergeCell ref="B27:D27"/>
    <mergeCell ref="B30:D30"/>
    <mergeCell ref="C5:D5"/>
    <mergeCell ref="C6:D6"/>
    <mergeCell ref="C7:D7"/>
    <mergeCell ref="C8:D8"/>
    <mergeCell ref="C14:D14"/>
    <mergeCell ref="B3:D3"/>
    <mergeCell ref="C18:D18"/>
    <mergeCell ref="C15:D15"/>
    <mergeCell ref="C25:D25"/>
    <mergeCell ref="C28:D28"/>
    <mergeCell ref="C16:D16"/>
    <mergeCell ref="C17:D17"/>
    <mergeCell ref="C113:D113"/>
    <mergeCell ref="C9:D9"/>
    <mergeCell ref="C10:D10"/>
    <mergeCell ref="C12:D12"/>
    <mergeCell ref="C13:D13"/>
    <mergeCell ref="C40:D40"/>
    <mergeCell ref="C43:D43"/>
    <mergeCell ref="C75:D75"/>
    <mergeCell ref="C56:D56"/>
    <mergeCell ref="C74:D74"/>
    <mergeCell ref="B32:D32"/>
    <mergeCell ref="B36:D36"/>
    <mergeCell ref="C34:D34"/>
    <mergeCell ref="C37:D37"/>
    <mergeCell ref="B33:D33"/>
    <mergeCell ref="B55:D55"/>
  </mergeCells>
  <phoneticPr fontId="7" type="noConversion"/>
  <printOptions horizontalCentered="1"/>
  <pageMargins left="0.59055118110236227" right="0.59055118110236227" top="0.51181102362204722" bottom="1.1811023622047245" header="0.31496062992125984" footer="0.31496062992125984"/>
  <pageSetup paperSize="9" scale="90" orientation="portrait" r:id="rId1"/>
  <headerFooter>
    <oddHeader>&amp;R&amp;P/&amp;N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88"/>
  <sheetViews>
    <sheetView zoomScaleNormal="100" workbookViewId="0">
      <pane ySplit="2" topLeftCell="A3" activePane="bottomLeft" state="frozen"/>
      <selection pane="bottomLeft" activeCell="G5" sqref="G5"/>
    </sheetView>
  </sheetViews>
  <sheetFormatPr defaultRowHeight="12.75"/>
  <cols>
    <col min="1" max="1" width="9.140625" customWidth="1"/>
    <col min="2" max="3" width="9.7109375" customWidth="1"/>
    <col min="4" max="4" width="49.5703125" customWidth="1"/>
    <col min="5" max="5" width="15.7109375" style="72" customWidth="1"/>
    <col min="6" max="6" width="9.140625" style="55" customWidth="1"/>
    <col min="8" max="8" width="9.140625" style="89"/>
  </cols>
  <sheetData>
    <row r="1" spans="1:8" s="21" customFormat="1" ht="27.75" customHeight="1">
      <c r="A1" s="22" t="s">
        <v>495</v>
      </c>
      <c r="B1" s="20"/>
      <c r="C1" s="20"/>
      <c r="E1" s="15"/>
      <c r="F1" s="80"/>
      <c r="H1" s="86"/>
    </row>
    <row r="2" spans="1:8" s="13" customFormat="1" ht="20.25">
      <c r="A2" s="112" t="s">
        <v>26</v>
      </c>
      <c r="B2" s="113"/>
      <c r="C2" s="113"/>
      <c r="D2" s="114"/>
      <c r="E2" s="84"/>
      <c r="F2" s="81"/>
      <c r="H2" s="88"/>
    </row>
    <row r="3" spans="1:8" s="14" customFormat="1" ht="15">
      <c r="A3" s="60"/>
      <c r="B3" s="117" t="s">
        <v>486</v>
      </c>
      <c r="C3" s="117" t="s">
        <v>20</v>
      </c>
      <c r="D3" s="118" t="s">
        <v>14</v>
      </c>
      <c r="E3" s="61">
        <f>E4+E19+E44+E58+E64+E117+E138+E182+E205+E208+E221+E261+E269</f>
        <v>41090.199999999997</v>
      </c>
      <c r="F3" s="82"/>
      <c r="H3" s="85"/>
    </row>
    <row r="4" spans="1:8" s="16" customFormat="1">
      <c r="A4" s="23" t="s">
        <v>208</v>
      </c>
      <c r="B4" s="119" t="s">
        <v>438</v>
      </c>
      <c r="C4" s="119"/>
      <c r="D4" s="120"/>
      <c r="E4" s="57">
        <f>E5+E7+E9+E17</f>
        <v>6056</v>
      </c>
      <c r="F4" s="74"/>
      <c r="H4" s="86"/>
    </row>
    <row r="5" spans="1:8" s="16" customFormat="1">
      <c r="A5" s="9" t="s">
        <v>470</v>
      </c>
      <c r="B5" s="115" t="s">
        <v>490</v>
      </c>
      <c r="C5" s="115"/>
      <c r="D5" s="116"/>
      <c r="E5" s="10">
        <f>E6</f>
        <v>40</v>
      </c>
      <c r="F5" s="74"/>
      <c r="H5" s="86"/>
    </row>
    <row r="6" spans="1:8" s="16" customFormat="1" ht="12.75" customHeight="1">
      <c r="A6" s="17"/>
      <c r="B6" s="12" t="s">
        <v>111</v>
      </c>
      <c r="C6" s="109" t="s">
        <v>113</v>
      </c>
      <c r="D6" s="111"/>
      <c r="E6" s="18">
        <v>40</v>
      </c>
      <c r="F6" s="74"/>
      <c r="H6" s="86"/>
    </row>
    <row r="7" spans="1:8" s="16" customFormat="1">
      <c r="A7" s="9" t="s">
        <v>110</v>
      </c>
      <c r="B7" s="115" t="s">
        <v>112</v>
      </c>
      <c r="C7" s="115"/>
      <c r="D7" s="116"/>
      <c r="E7" s="10">
        <f>E8</f>
        <v>4</v>
      </c>
      <c r="F7" s="74"/>
      <c r="H7" s="86"/>
    </row>
    <row r="8" spans="1:8" s="15" customFormat="1">
      <c r="A8" s="17"/>
      <c r="B8" s="12" t="s">
        <v>111</v>
      </c>
      <c r="C8" s="109" t="s">
        <v>113</v>
      </c>
      <c r="D8" s="111"/>
      <c r="E8" s="18">
        <v>4</v>
      </c>
      <c r="F8" s="74"/>
      <c r="H8" s="86"/>
    </row>
    <row r="9" spans="1:8" s="16" customFormat="1">
      <c r="A9" s="9" t="s">
        <v>476</v>
      </c>
      <c r="B9" s="115" t="s">
        <v>477</v>
      </c>
      <c r="C9" s="115"/>
      <c r="D9" s="116"/>
      <c r="E9" s="10">
        <f>SUM(E10:E16)</f>
        <v>4812</v>
      </c>
      <c r="F9" s="74"/>
      <c r="H9" s="86"/>
    </row>
    <row r="10" spans="1:8" s="15" customFormat="1">
      <c r="A10" s="17"/>
      <c r="B10" s="12" t="s">
        <v>120</v>
      </c>
      <c r="C10" s="109" t="s">
        <v>121</v>
      </c>
      <c r="D10" s="111"/>
      <c r="E10" s="18">
        <v>1200</v>
      </c>
      <c r="F10" s="74"/>
      <c r="H10" s="86"/>
    </row>
    <row r="11" spans="1:8" s="15" customFormat="1">
      <c r="A11" s="17"/>
      <c r="B11" s="12" t="s">
        <v>122</v>
      </c>
      <c r="C11" s="109" t="s">
        <v>123</v>
      </c>
      <c r="D11" s="111"/>
      <c r="E11" s="18">
        <v>60</v>
      </c>
      <c r="F11" s="74"/>
      <c r="H11" s="86"/>
    </row>
    <row r="12" spans="1:8" s="15" customFormat="1">
      <c r="A12" s="17"/>
      <c r="B12" s="12" t="s">
        <v>111</v>
      </c>
      <c r="C12" s="109" t="s">
        <v>113</v>
      </c>
      <c r="D12" s="111"/>
      <c r="E12" s="18">
        <v>2744</v>
      </c>
      <c r="F12" s="74"/>
      <c r="H12" s="86"/>
    </row>
    <row r="13" spans="1:8" s="15" customFormat="1">
      <c r="A13" s="17"/>
      <c r="B13" s="12" t="s">
        <v>125</v>
      </c>
      <c r="C13" s="109" t="s">
        <v>126</v>
      </c>
      <c r="D13" s="111"/>
      <c r="E13" s="18">
        <v>200</v>
      </c>
      <c r="F13" s="74"/>
      <c r="H13" s="86"/>
    </row>
    <row r="14" spans="1:8" s="15" customFormat="1">
      <c r="A14" s="17"/>
      <c r="B14" s="12" t="s">
        <v>127</v>
      </c>
      <c r="C14" s="109" t="s">
        <v>128</v>
      </c>
      <c r="D14" s="111"/>
      <c r="E14" s="18">
        <v>8</v>
      </c>
      <c r="F14" s="74"/>
      <c r="H14" s="86"/>
    </row>
    <row r="15" spans="1:8" s="15" customFormat="1">
      <c r="A15" s="17"/>
      <c r="B15" s="12" t="s">
        <v>302</v>
      </c>
      <c r="C15" s="109" t="s">
        <v>303</v>
      </c>
      <c r="D15" s="110"/>
      <c r="E15" s="18">
        <v>500</v>
      </c>
      <c r="F15" s="74"/>
      <c r="H15" s="86"/>
    </row>
    <row r="16" spans="1:8" s="15" customFormat="1">
      <c r="A16" s="17"/>
      <c r="B16" s="12" t="s">
        <v>129</v>
      </c>
      <c r="C16" s="109" t="s">
        <v>130</v>
      </c>
      <c r="D16" s="111"/>
      <c r="E16" s="18">
        <v>100</v>
      </c>
      <c r="F16" s="74"/>
      <c r="H16" s="86"/>
    </row>
    <row r="17" spans="1:8" s="15" customFormat="1">
      <c r="A17" s="77" t="s">
        <v>478</v>
      </c>
      <c r="B17" s="125" t="s">
        <v>479</v>
      </c>
      <c r="C17" s="126"/>
      <c r="D17" s="127"/>
      <c r="E17" s="10">
        <v>1200</v>
      </c>
      <c r="F17" s="74"/>
      <c r="H17" s="86"/>
    </row>
    <row r="18" spans="1:8" s="15" customFormat="1">
      <c r="A18" s="77"/>
      <c r="B18" s="78" t="s">
        <v>111</v>
      </c>
      <c r="C18" s="121" t="s">
        <v>113</v>
      </c>
      <c r="D18" s="122"/>
      <c r="E18" s="69">
        <v>1200</v>
      </c>
      <c r="F18" s="74"/>
      <c r="H18" s="86"/>
    </row>
    <row r="19" spans="1:8" s="16" customFormat="1">
      <c r="A19" s="23" t="s">
        <v>439</v>
      </c>
      <c r="B19" s="119" t="s">
        <v>440</v>
      </c>
      <c r="C19" s="119"/>
      <c r="D19" s="120"/>
      <c r="E19" s="57">
        <f>E20+E42</f>
        <v>3808.2</v>
      </c>
      <c r="F19" s="74"/>
      <c r="H19" s="86"/>
    </row>
    <row r="20" spans="1:8" s="16" customFormat="1">
      <c r="A20" s="9" t="s">
        <v>131</v>
      </c>
      <c r="B20" s="115" t="s">
        <v>132</v>
      </c>
      <c r="C20" s="115"/>
      <c r="D20" s="116"/>
      <c r="E20" s="10">
        <f>E21+E32+E34+E37+E40</f>
        <v>3758</v>
      </c>
      <c r="F20" s="74"/>
      <c r="H20" s="86"/>
    </row>
    <row r="21" spans="1:8" s="96" customFormat="1">
      <c r="A21" s="91"/>
      <c r="B21" s="92"/>
      <c r="C21" s="93" t="s">
        <v>434</v>
      </c>
      <c r="D21" s="94" t="s">
        <v>435</v>
      </c>
      <c r="E21" s="90">
        <f>SUM(E22:E31)</f>
        <v>1758</v>
      </c>
      <c r="F21" s="95"/>
      <c r="H21" s="97"/>
    </row>
    <row r="22" spans="1:8" s="15" customFormat="1">
      <c r="A22" s="17"/>
      <c r="B22" s="12" t="s">
        <v>134</v>
      </c>
      <c r="C22" s="109" t="s">
        <v>135</v>
      </c>
      <c r="D22" s="111"/>
      <c r="E22" s="18">
        <v>550</v>
      </c>
      <c r="F22" s="74"/>
      <c r="H22" s="86"/>
    </row>
    <row r="23" spans="1:8" s="15" customFormat="1">
      <c r="A23" s="17"/>
      <c r="B23" s="12" t="s">
        <v>136</v>
      </c>
      <c r="C23" s="109" t="s">
        <v>137</v>
      </c>
      <c r="D23" s="111"/>
      <c r="E23" s="18">
        <v>20</v>
      </c>
      <c r="F23" s="74"/>
      <c r="H23" s="86"/>
    </row>
    <row r="24" spans="1:8" s="15" customFormat="1">
      <c r="A24" s="17"/>
      <c r="B24" s="12" t="s">
        <v>138</v>
      </c>
      <c r="C24" s="109" t="s">
        <v>139</v>
      </c>
      <c r="D24" s="111"/>
      <c r="E24" s="18">
        <v>138</v>
      </c>
      <c r="F24" s="74"/>
      <c r="H24" s="86"/>
    </row>
    <row r="25" spans="1:8" s="70" customFormat="1">
      <c r="A25" s="68"/>
      <c r="B25" s="78" t="s">
        <v>299</v>
      </c>
      <c r="C25" s="124" t="s">
        <v>300</v>
      </c>
      <c r="D25" s="110"/>
      <c r="E25" s="69">
        <v>10</v>
      </c>
      <c r="F25" s="74"/>
      <c r="H25" s="87"/>
    </row>
    <row r="26" spans="1:8" s="15" customFormat="1">
      <c r="A26" s="17"/>
      <c r="B26" s="12" t="s">
        <v>140</v>
      </c>
      <c r="C26" s="109" t="s">
        <v>141</v>
      </c>
      <c r="D26" s="111"/>
      <c r="E26" s="18">
        <v>50</v>
      </c>
      <c r="F26" s="74"/>
      <c r="H26" s="86"/>
    </row>
    <row r="27" spans="1:8" s="15" customFormat="1">
      <c r="A27" s="17"/>
      <c r="B27" s="12" t="s">
        <v>118</v>
      </c>
      <c r="C27" s="109" t="s">
        <v>119</v>
      </c>
      <c r="D27" s="111"/>
      <c r="E27" s="18">
        <v>40</v>
      </c>
      <c r="F27" s="74"/>
      <c r="H27" s="86"/>
    </row>
    <row r="28" spans="1:8" s="15" customFormat="1">
      <c r="A28" s="17"/>
      <c r="B28" s="12" t="s">
        <v>120</v>
      </c>
      <c r="C28" s="109" t="s">
        <v>121</v>
      </c>
      <c r="D28" s="111"/>
      <c r="E28" s="18">
        <v>400</v>
      </c>
      <c r="F28" s="74"/>
      <c r="H28" s="86"/>
    </row>
    <row r="29" spans="1:8" s="15" customFormat="1">
      <c r="A29" s="17"/>
      <c r="B29" s="12" t="s">
        <v>122</v>
      </c>
      <c r="C29" s="109" t="s">
        <v>123</v>
      </c>
      <c r="D29" s="111"/>
      <c r="E29" s="18">
        <v>250</v>
      </c>
      <c r="F29" s="74"/>
      <c r="H29" s="86"/>
    </row>
    <row r="30" spans="1:8" s="15" customFormat="1">
      <c r="A30" s="17"/>
      <c r="B30" s="12" t="s">
        <v>111</v>
      </c>
      <c r="C30" s="109" t="s">
        <v>113</v>
      </c>
      <c r="D30" s="111"/>
      <c r="E30" s="18">
        <v>200</v>
      </c>
      <c r="F30" s="74"/>
      <c r="H30" s="86"/>
    </row>
    <row r="31" spans="1:8" s="15" customFormat="1">
      <c r="A31" s="17"/>
      <c r="B31" s="12" t="s">
        <v>125</v>
      </c>
      <c r="C31" s="109" t="s">
        <v>126</v>
      </c>
      <c r="D31" s="111"/>
      <c r="E31" s="18">
        <v>100</v>
      </c>
      <c r="F31" s="74"/>
      <c r="H31" s="86"/>
    </row>
    <row r="32" spans="1:8" s="96" customFormat="1">
      <c r="A32" s="91"/>
      <c r="B32" s="92"/>
      <c r="C32" s="93" t="s">
        <v>393</v>
      </c>
      <c r="D32" s="94" t="s">
        <v>145</v>
      </c>
      <c r="E32" s="90">
        <f>E33</f>
        <v>800</v>
      </c>
      <c r="F32" s="95"/>
      <c r="H32" s="97"/>
    </row>
    <row r="33" spans="1:8" s="15" customFormat="1">
      <c r="A33" s="17"/>
      <c r="B33" s="12" t="s">
        <v>125</v>
      </c>
      <c r="C33" s="109" t="s">
        <v>126</v>
      </c>
      <c r="D33" s="111"/>
      <c r="E33" s="18">
        <v>800</v>
      </c>
      <c r="F33" s="74"/>
      <c r="H33" s="86"/>
    </row>
    <row r="34" spans="1:8" s="96" customFormat="1">
      <c r="A34" s="91"/>
      <c r="B34" s="92"/>
      <c r="C34" s="93" t="s">
        <v>390</v>
      </c>
      <c r="D34" s="94" t="s">
        <v>142</v>
      </c>
      <c r="E34" s="90">
        <v>100</v>
      </c>
      <c r="F34" s="95"/>
      <c r="H34" s="97"/>
    </row>
    <row r="35" spans="1:8" s="15" customFormat="1">
      <c r="A35" s="17"/>
      <c r="B35" s="12" t="s">
        <v>120</v>
      </c>
      <c r="C35" s="109" t="s">
        <v>121</v>
      </c>
      <c r="D35" s="111"/>
      <c r="E35" s="18">
        <v>50</v>
      </c>
      <c r="F35" s="74"/>
      <c r="H35" s="86"/>
    </row>
    <row r="36" spans="1:8" s="15" customFormat="1">
      <c r="A36" s="17"/>
      <c r="B36" s="12" t="s">
        <v>111</v>
      </c>
      <c r="C36" s="109" t="s">
        <v>113</v>
      </c>
      <c r="D36" s="111"/>
      <c r="E36" s="18">
        <v>50</v>
      </c>
      <c r="F36" s="74"/>
      <c r="H36" s="86"/>
    </row>
    <row r="37" spans="1:8" s="96" customFormat="1">
      <c r="A37" s="91"/>
      <c r="B37" s="92"/>
      <c r="C37" s="93" t="s">
        <v>391</v>
      </c>
      <c r="D37" s="94" t="s">
        <v>480</v>
      </c>
      <c r="E37" s="90">
        <v>500</v>
      </c>
      <c r="F37" s="95"/>
      <c r="H37" s="97"/>
    </row>
    <row r="38" spans="1:8" s="15" customFormat="1">
      <c r="A38" s="17"/>
      <c r="B38" s="12" t="s">
        <v>120</v>
      </c>
      <c r="C38" s="109" t="s">
        <v>121</v>
      </c>
      <c r="D38" s="111"/>
      <c r="E38" s="18">
        <v>300</v>
      </c>
      <c r="F38" s="74"/>
      <c r="H38" s="86"/>
    </row>
    <row r="39" spans="1:8" s="15" customFormat="1">
      <c r="A39" s="17"/>
      <c r="B39" s="12" t="s">
        <v>125</v>
      </c>
      <c r="C39" s="109" t="s">
        <v>126</v>
      </c>
      <c r="D39" s="111"/>
      <c r="E39" s="18">
        <v>200</v>
      </c>
      <c r="F39" s="74"/>
      <c r="H39" s="86"/>
    </row>
    <row r="40" spans="1:8" s="96" customFormat="1">
      <c r="A40" s="91"/>
      <c r="B40" s="92"/>
      <c r="C40" s="93" t="s">
        <v>484</v>
      </c>
      <c r="D40" s="94" t="s">
        <v>485</v>
      </c>
      <c r="E40" s="90">
        <v>600</v>
      </c>
      <c r="F40" s="95"/>
      <c r="H40" s="97"/>
    </row>
    <row r="41" spans="1:8" s="15" customFormat="1">
      <c r="A41" s="17"/>
      <c r="B41" s="12" t="s">
        <v>147</v>
      </c>
      <c r="C41" s="109" t="s">
        <v>148</v>
      </c>
      <c r="D41" s="111"/>
      <c r="E41" s="18">
        <v>600</v>
      </c>
      <c r="F41" s="74"/>
      <c r="H41" s="86"/>
    </row>
    <row r="42" spans="1:8" s="16" customFormat="1">
      <c r="A42" s="9" t="s">
        <v>150</v>
      </c>
      <c r="B42" s="115" t="s">
        <v>152</v>
      </c>
      <c r="C42" s="115"/>
      <c r="D42" s="116"/>
      <c r="E42" s="10">
        <f>E43</f>
        <v>50.2</v>
      </c>
      <c r="F42" s="74"/>
      <c r="H42" s="86"/>
    </row>
    <row r="43" spans="1:8" s="15" customFormat="1">
      <c r="A43" s="17"/>
      <c r="B43" s="12" t="s">
        <v>151</v>
      </c>
      <c r="C43" s="109" t="s">
        <v>153</v>
      </c>
      <c r="D43" s="111"/>
      <c r="E43" s="18">
        <v>50.2</v>
      </c>
      <c r="F43" s="74"/>
      <c r="H43" s="86"/>
    </row>
    <row r="44" spans="1:8" s="16" customFormat="1">
      <c r="A44" s="23" t="s">
        <v>441</v>
      </c>
      <c r="B44" s="119" t="s">
        <v>442</v>
      </c>
      <c r="C44" s="119"/>
      <c r="D44" s="120"/>
      <c r="E44" s="57">
        <f>E45+E52</f>
        <v>7635</v>
      </c>
      <c r="F44" s="74"/>
      <c r="H44" s="86"/>
    </row>
    <row r="45" spans="1:8" s="16" customFormat="1">
      <c r="A45" s="9" t="s">
        <v>154</v>
      </c>
      <c r="B45" s="115" t="s">
        <v>156</v>
      </c>
      <c r="C45" s="115"/>
      <c r="D45" s="116"/>
      <c r="E45" s="10">
        <v>3285</v>
      </c>
      <c r="F45" s="74"/>
      <c r="H45" s="86"/>
    </row>
    <row r="46" spans="1:8" s="15" customFormat="1" hidden="1">
      <c r="A46" s="17"/>
      <c r="B46" s="24"/>
      <c r="C46" s="25" t="s">
        <v>434</v>
      </c>
      <c r="D46" s="26" t="s">
        <v>435</v>
      </c>
      <c r="E46" s="27">
        <f>SUM(E47:E51)</f>
        <v>3285</v>
      </c>
      <c r="F46" s="70"/>
      <c r="H46" s="86"/>
    </row>
    <row r="47" spans="1:8" s="15" customFormat="1">
      <c r="A47" s="17"/>
      <c r="B47" s="12" t="s">
        <v>120</v>
      </c>
      <c r="C47" s="109" t="s">
        <v>121</v>
      </c>
      <c r="D47" s="111"/>
      <c r="E47" s="18">
        <v>1500</v>
      </c>
      <c r="F47" s="74"/>
      <c r="H47" s="86"/>
    </row>
    <row r="48" spans="1:8" s="15" customFormat="1">
      <c r="A48" s="17"/>
      <c r="B48" s="12" t="s">
        <v>332</v>
      </c>
      <c r="C48" s="109" t="s">
        <v>333</v>
      </c>
      <c r="D48" s="111"/>
      <c r="E48" s="18">
        <v>15</v>
      </c>
      <c r="F48" s="74"/>
      <c r="H48" s="86"/>
    </row>
    <row r="49" spans="1:8" s="15" customFormat="1">
      <c r="A49" s="17"/>
      <c r="B49" s="12" t="s">
        <v>111</v>
      </c>
      <c r="C49" s="109" t="s">
        <v>113</v>
      </c>
      <c r="D49" s="111"/>
      <c r="E49" s="18">
        <v>120</v>
      </c>
      <c r="F49" s="74"/>
      <c r="H49" s="86"/>
    </row>
    <row r="50" spans="1:8" s="15" customFormat="1">
      <c r="A50" s="17"/>
      <c r="B50" s="12" t="s">
        <v>125</v>
      </c>
      <c r="C50" s="109" t="s">
        <v>126</v>
      </c>
      <c r="D50" s="111"/>
      <c r="E50" s="18">
        <v>1500</v>
      </c>
      <c r="F50" s="74"/>
      <c r="H50" s="86"/>
    </row>
    <row r="51" spans="1:8" s="15" customFormat="1">
      <c r="A51" s="17"/>
      <c r="B51" s="12" t="s">
        <v>162</v>
      </c>
      <c r="C51" s="109" t="s">
        <v>163</v>
      </c>
      <c r="D51" s="111"/>
      <c r="E51" s="18">
        <v>150</v>
      </c>
      <c r="F51" s="74"/>
      <c r="H51" s="86"/>
    </row>
    <row r="52" spans="1:8" s="16" customFormat="1">
      <c r="A52" s="9" t="s">
        <v>164</v>
      </c>
      <c r="B52" s="115" t="s">
        <v>165</v>
      </c>
      <c r="C52" s="115"/>
      <c r="D52" s="116"/>
      <c r="E52" s="10">
        <f>E53+E56</f>
        <v>4350</v>
      </c>
      <c r="F52" s="74"/>
      <c r="H52" s="86"/>
    </row>
    <row r="53" spans="1:8" s="96" customFormat="1">
      <c r="A53" s="91"/>
      <c r="B53" s="92"/>
      <c r="C53" s="93" t="s">
        <v>434</v>
      </c>
      <c r="D53" s="94" t="s">
        <v>435</v>
      </c>
      <c r="E53" s="90">
        <f>SUM(E54:E55)</f>
        <v>350</v>
      </c>
      <c r="F53" s="95"/>
      <c r="H53" s="97"/>
    </row>
    <row r="54" spans="1:8" s="15" customFormat="1">
      <c r="A54" s="17"/>
      <c r="B54" s="12" t="s">
        <v>120</v>
      </c>
      <c r="C54" s="109" t="s">
        <v>121</v>
      </c>
      <c r="D54" s="111"/>
      <c r="E54" s="18">
        <v>200</v>
      </c>
      <c r="F54" s="74"/>
      <c r="H54" s="86"/>
    </row>
    <row r="55" spans="1:8" s="15" customFormat="1">
      <c r="A55" s="17"/>
      <c r="B55" s="12" t="s">
        <v>111</v>
      </c>
      <c r="C55" s="109" t="s">
        <v>113</v>
      </c>
      <c r="D55" s="111"/>
      <c r="E55" s="18">
        <v>150</v>
      </c>
      <c r="F55" s="74"/>
      <c r="H55" s="86"/>
    </row>
    <row r="56" spans="1:8" s="96" customFormat="1">
      <c r="A56" s="91"/>
      <c r="B56" s="92"/>
      <c r="C56" s="93" t="s">
        <v>399</v>
      </c>
      <c r="D56" s="94" t="s">
        <v>168</v>
      </c>
      <c r="E56" s="90">
        <v>4000</v>
      </c>
      <c r="F56" s="95"/>
      <c r="H56" s="97"/>
    </row>
    <row r="57" spans="1:8" s="15" customFormat="1">
      <c r="A57" s="17"/>
      <c r="B57" s="12" t="s">
        <v>147</v>
      </c>
      <c r="C57" s="109" t="s">
        <v>148</v>
      </c>
      <c r="D57" s="111"/>
      <c r="E57" s="18">
        <v>4000</v>
      </c>
      <c r="F57" s="74"/>
      <c r="H57" s="86"/>
    </row>
    <row r="58" spans="1:8" s="16" customFormat="1">
      <c r="A58" s="23" t="s">
        <v>443</v>
      </c>
      <c r="B58" s="119" t="s">
        <v>444</v>
      </c>
      <c r="C58" s="119"/>
      <c r="D58" s="120"/>
      <c r="E58" s="57">
        <f>E59</f>
        <v>3700</v>
      </c>
      <c r="F58" s="74"/>
      <c r="H58" s="86"/>
    </row>
    <row r="59" spans="1:8" s="16" customFormat="1">
      <c r="A59" s="9" t="s">
        <v>173</v>
      </c>
      <c r="B59" s="115" t="s">
        <v>175</v>
      </c>
      <c r="C59" s="115"/>
      <c r="D59" s="116"/>
      <c r="E59" s="10">
        <f>E60</f>
        <v>3700</v>
      </c>
      <c r="F59" s="74"/>
      <c r="H59" s="86"/>
    </row>
    <row r="60" spans="1:8" s="15" customFormat="1" hidden="1">
      <c r="A60" s="17"/>
      <c r="B60" s="24"/>
      <c r="C60" s="25" t="s">
        <v>434</v>
      </c>
      <c r="D60" s="26" t="s">
        <v>435</v>
      </c>
      <c r="E60" s="27">
        <v>3700</v>
      </c>
      <c r="F60" s="70"/>
      <c r="H60" s="86"/>
    </row>
    <row r="61" spans="1:8" s="15" customFormat="1" ht="12.95" customHeight="1">
      <c r="A61" s="17"/>
      <c r="B61" s="12" t="s">
        <v>177</v>
      </c>
      <c r="C61" s="109" t="s">
        <v>178</v>
      </c>
      <c r="D61" s="111"/>
      <c r="E61" s="18">
        <v>3000</v>
      </c>
      <c r="F61" s="74"/>
      <c r="H61" s="86"/>
    </row>
    <row r="62" spans="1:8" s="15" customFormat="1">
      <c r="A62" s="17"/>
      <c r="B62" s="12" t="s">
        <v>120</v>
      </c>
      <c r="C62" s="109" t="s">
        <v>121</v>
      </c>
      <c r="D62" s="110"/>
      <c r="E62" s="18">
        <v>200</v>
      </c>
      <c r="F62" s="74"/>
      <c r="H62" s="86"/>
    </row>
    <row r="63" spans="1:8" s="15" customFormat="1">
      <c r="A63" s="17"/>
      <c r="B63" s="12" t="s">
        <v>125</v>
      </c>
      <c r="C63" s="109" t="s">
        <v>126</v>
      </c>
      <c r="D63" s="110"/>
      <c r="E63" s="18">
        <v>500</v>
      </c>
      <c r="F63" s="74"/>
      <c r="H63" s="86"/>
    </row>
    <row r="64" spans="1:8" s="16" customFormat="1">
      <c r="A64" s="23" t="s">
        <v>445</v>
      </c>
      <c r="B64" s="119" t="s">
        <v>446</v>
      </c>
      <c r="C64" s="119"/>
      <c r="D64" s="120"/>
      <c r="E64" s="57">
        <f>E65+E68+E80+E100+E104+E108+E110+E114</f>
        <v>1604</v>
      </c>
      <c r="F64" s="74"/>
      <c r="H64" s="86"/>
    </row>
    <row r="65" spans="1:8" s="16" customFormat="1">
      <c r="A65" s="9" t="s">
        <v>181</v>
      </c>
      <c r="B65" s="115" t="s">
        <v>182</v>
      </c>
      <c r="C65" s="115"/>
      <c r="D65" s="116"/>
      <c r="E65" s="10">
        <f>SUM(E66:E67)</f>
        <v>45</v>
      </c>
      <c r="F65" s="74"/>
      <c r="H65" s="86"/>
    </row>
    <row r="66" spans="1:8" s="15" customFormat="1">
      <c r="A66" s="17"/>
      <c r="B66" s="12" t="s">
        <v>184</v>
      </c>
      <c r="C66" s="109" t="s">
        <v>185</v>
      </c>
      <c r="D66" s="111"/>
      <c r="E66" s="18">
        <v>40</v>
      </c>
      <c r="F66" s="74"/>
      <c r="H66" s="86"/>
    </row>
    <row r="67" spans="1:8" s="15" customFormat="1">
      <c r="A67" s="17"/>
      <c r="B67" s="12" t="s">
        <v>120</v>
      </c>
      <c r="C67" s="109" t="s">
        <v>121</v>
      </c>
      <c r="D67" s="111"/>
      <c r="E67" s="18">
        <v>5</v>
      </c>
      <c r="F67" s="74"/>
      <c r="H67" s="86"/>
    </row>
    <row r="68" spans="1:8" s="16" customFormat="1">
      <c r="A68" s="9" t="s">
        <v>186</v>
      </c>
      <c r="B68" s="115" t="s">
        <v>187</v>
      </c>
      <c r="C68" s="115"/>
      <c r="D68" s="116"/>
      <c r="E68" s="10">
        <f>SUM(E69:E79)</f>
        <v>256</v>
      </c>
      <c r="F68" s="74"/>
      <c r="H68" s="86"/>
    </row>
    <row r="69" spans="1:8" s="15" customFormat="1">
      <c r="A69" s="17"/>
      <c r="B69" s="12" t="s">
        <v>134</v>
      </c>
      <c r="C69" s="109" t="s">
        <v>135</v>
      </c>
      <c r="D69" s="111"/>
      <c r="E69" s="18">
        <v>80</v>
      </c>
      <c r="F69" s="74"/>
      <c r="H69" s="86"/>
    </row>
    <row r="70" spans="1:8" s="15" customFormat="1">
      <c r="A70" s="17"/>
      <c r="B70" s="12" t="s">
        <v>136</v>
      </c>
      <c r="C70" s="109" t="s">
        <v>137</v>
      </c>
      <c r="D70" s="111"/>
      <c r="E70" s="18">
        <v>5</v>
      </c>
      <c r="F70" s="74"/>
      <c r="H70" s="86"/>
    </row>
    <row r="71" spans="1:8" s="15" customFormat="1">
      <c r="A71" s="17"/>
      <c r="B71" s="12" t="s">
        <v>138</v>
      </c>
      <c r="C71" s="109" t="s">
        <v>139</v>
      </c>
      <c r="D71" s="111"/>
      <c r="E71" s="18">
        <v>20</v>
      </c>
      <c r="F71" s="74"/>
      <c r="H71" s="86"/>
    </row>
    <row r="72" spans="1:8" s="15" customFormat="1">
      <c r="A72" s="17"/>
      <c r="B72" s="12" t="s">
        <v>140</v>
      </c>
      <c r="C72" s="109" t="s">
        <v>191</v>
      </c>
      <c r="D72" s="111"/>
      <c r="E72" s="18">
        <v>8</v>
      </c>
      <c r="F72" s="74"/>
      <c r="H72" s="86"/>
    </row>
    <row r="73" spans="1:8" s="15" customFormat="1">
      <c r="A73" s="17"/>
      <c r="B73" s="12" t="s">
        <v>192</v>
      </c>
      <c r="C73" s="109" t="s">
        <v>193</v>
      </c>
      <c r="D73" s="111"/>
      <c r="E73" s="18">
        <v>15</v>
      </c>
      <c r="F73" s="74"/>
      <c r="H73" s="86"/>
    </row>
    <row r="74" spans="1:8" s="15" customFormat="1">
      <c r="A74" s="17"/>
      <c r="B74" s="12" t="s">
        <v>118</v>
      </c>
      <c r="C74" s="109" t="s">
        <v>119</v>
      </c>
      <c r="D74" s="111"/>
      <c r="E74" s="18">
        <v>20</v>
      </c>
      <c r="F74" s="74"/>
      <c r="H74" s="86"/>
    </row>
    <row r="75" spans="1:8" s="15" customFormat="1">
      <c r="A75" s="17"/>
      <c r="B75" s="12" t="s">
        <v>194</v>
      </c>
      <c r="C75" s="109" t="s">
        <v>195</v>
      </c>
      <c r="D75" s="111"/>
      <c r="E75" s="18">
        <v>3</v>
      </c>
      <c r="F75" s="74"/>
      <c r="H75" s="86"/>
    </row>
    <row r="76" spans="1:8" s="15" customFormat="1">
      <c r="A76" s="17"/>
      <c r="B76" s="12" t="s">
        <v>120</v>
      </c>
      <c r="C76" s="109" t="s">
        <v>121</v>
      </c>
      <c r="D76" s="111"/>
      <c r="E76" s="18">
        <v>50</v>
      </c>
      <c r="F76" s="74"/>
      <c r="H76" s="86"/>
    </row>
    <row r="77" spans="1:8" s="15" customFormat="1">
      <c r="A77" s="17"/>
      <c r="B77" s="12" t="s">
        <v>160</v>
      </c>
      <c r="C77" s="109" t="s">
        <v>161</v>
      </c>
      <c r="D77" s="111"/>
      <c r="E77" s="18">
        <v>25</v>
      </c>
      <c r="F77" s="74"/>
      <c r="H77" s="86"/>
    </row>
    <row r="78" spans="1:8" s="15" customFormat="1">
      <c r="A78" s="17"/>
      <c r="B78" s="12" t="s">
        <v>111</v>
      </c>
      <c r="C78" s="109" t="s">
        <v>113</v>
      </c>
      <c r="D78" s="111"/>
      <c r="E78" s="18">
        <v>10</v>
      </c>
      <c r="F78" s="74"/>
      <c r="H78" s="86"/>
    </row>
    <row r="79" spans="1:8" s="15" customFormat="1">
      <c r="A79" s="17"/>
      <c r="B79" s="12" t="s">
        <v>125</v>
      </c>
      <c r="C79" s="109" t="s">
        <v>126</v>
      </c>
      <c r="D79" s="111"/>
      <c r="E79" s="18">
        <v>20</v>
      </c>
      <c r="F79" s="74"/>
      <c r="H79" s="86"/>
    </row>
    <row r="80" spans="1:8" s="16" customFormat="1">
      <c r="A80" s="9" t="s">
        <v>196</v>
      </c>
      <c r="B80" s="115" t="s">
        <v>197</v>
      </c>
      <c r="C80" s="115"/>
      <c r="D80" s="116"/>
      <c r="E80" s="10">
        <f>E81+E85+E87+E94+E96+E98</f>
        <v>283</v>
      </c>
      <c r="F80" s="74"/>
      <c r="H80" s="86"/>
    </row>
    <row r="81" spans="1:8" s="96" customFormat="1">
      <c r="A81" s="91"/>
      <c r="B81" s="92"/>
      <c r="C81" s="93" t="s">
        <v>402</v>
      </c>
      <c r="D81" s="94" t="s">
        <v>199</v>
      </c>
      <c r="E81" s="90">
        <f>SUM(E82:E84)</f>
        <v>21</v>
      </c>
      <c r="F81" s="95"/>
      <c r="H81" s="97"/>
    </row>
    <row r="82" spans="1:8" s="15" customFormat="1">
      <c r="A82" s="17"/>
      <c r="B82" s="12" t="s">
        <v>192</v>
      </c>
      <c r="C82" s="109" t="s">
        <v>193</v>
      </c>
      <c r="D82" s="111"/>
      <c r="E82" s="18">
        <v>1</v>
      </c>
      <c r="F82" s="74"/>
      <c r="H82" s="86"/>
    </row>
    <row r="83" spans="1:8" s="15" customFormat="1">
      <c r="A83" s="17"/>
      <c r="B83" s="12" t="s">
        <v>120</v>
      </c>
      <c r="C83" s="109" t="s">
        <v>121</v>
      </c>
      <c r="D83" s="111"/>
      <c r="E83" s="18">
        <v>10</v>
      </c>
      <c r="F83" s="74"/>
      <c r="H83" s="86"/>
    </row>
    <row r="84" spans="1:8" s="15" customFormat="1">
      <c r="A84" s="17"/>
      <c r="B84" s="12" t="s">
        <v>111</v>
      </c>
      <c r="C84" s="109" t="s">
        <v>113</v>
      </c>
      <c r="D84" s="111"/>
      <c r="E84" s="18">
        <v>10</v>
      </c>
      <c r="F84" s="74"/>
      <c r="H84" s="86"/>
    </row>
    <row r="85" spans="1:8" s="96" customFormat="1">
      <c r="A85" s="91"/>
      <c r="B85" s="92"/>
      <c r="C85" s="93" t="s">
        <v>406</v>
      </c>
      <c r="D85" s="94" t="s">
        <v>204</v>
      </c>
      <c r="E85" s="90">
        <f>E86</f>
        <v>70</v>
      </c>
      <c r="F85" s="95"/>
      <c r="H85" s="97"/>
    </row>
    <row r="86" spans="1:8" s="15" customFormat="1">
      <c r="A86" s="17"/>
      <c r="B86" s="12" t="s">
        <v>184</v>
      </c>
      <c r="C86" s="109" t="s">
        <v>185</v>
      </c>
      <c r="D86" s="111"/>
      <c r="E86" s="18">
        <v>70</v>
      </c>
      <c r="F86" s="74"/>
      <c r="H86" s="86"/>
    </row>
    <row r="87" spans="1:8" s="96" customFormat="1">
      <c r="A87" s="91"/>
      <c r="B87" s="92"/>
      <c r="C87" s="93" t="s">
        <v>403</v>
      </c>
      <c r="D87" s="94" t="s">
        <v>200</v>
      </c>
      <c r="E87" s="90">
        <f>SUM(E88:E93)</f>
        <v>175</v>
      </c>
      <c r="F87" s="95"/>
      <c r="H87" s="97"/>
    </row>
    <row r="88" spans="1:8" s="15" customFormat="1">
      <c r="A88" s="17"/>
      <c r="B88" s="12" t="s">
        <v>136</v>
      </c>
      <c r="C88" s="109" t="s">
        <v>137</v>
      </c>
      <c r="D88" s="111"/>
      <c r="E88" s="18">
        <v>10</v>
      </c>
      <c r="F88" s="74"/>
      <c r="H88" s="86"/>
    </row>
    <row r="89" spans="1:8" s="15" customFormat="1">
      <c r="A89" s="17"/>
      <c r="B89" s="12" t="s">
        <v>118</v>
      </c>
      <c r="C89" s="109" t="s">
        <v>119</v>
      </c>
      <c r="D89" s="111"/>
      <c r="E89" s="18">
        <v>10</v>
      </c>
      <c r="F89" s="74"/>
      <c r="H89" s="86"/>
    </row>
    <row r="90" spans="1:8" s="15" customFormat="1">
      <c r="A90" s="17"/>
      <c r="B90" s="12" t="s">
        <v>194</v>
      </c>
      <c r="C90" s="109" t="s">
        <v>195</v>
      </c>
      <c r="D90" s="111"/>
      <c r="E90" s="18">
        <v>5</v>
      </c>
      <c r="F90" s="74"/>
      <c r="H90" s="86"/>
    </row>
    <row r="91" spans="1:8" s="15" customFormat="1">
      <c r="A91" s="17"/>
      <c r="B91" s="12" t="s">
        <v>120</v>
      </c>
      <c r="C91" s="109" t="s">
        <v>121</v>
      </c>
      <c r="D91" s="111"/>
      <c r="E91" s="18">
        <v>50</v>
      </c>
      <c r="F91" s="74"/>
      <c r="H91" s="86"/>
    </row>
    <row r="92" spans="1:8" s="15" customFormat="1">
      <c r="A92" s="17"/>
      <c r="B92" s="12" t="s">
        <v>111</v>
      </c>
      <c r="C92" s="109" t="s">
        <v>113</v>
      </c>
      <c r="D92" s="111"/>
      <c r="E92" s="18">
        <v>50</v>
      </c>
      <c r="F92" s="74"/>
      <c r="H92" s="86"/>
    </row>
    <row r="93" spans="1:8" s="15" customFormat="1">
      <c r="A93" s="17"/>
      <c r="B93" s="12" t="s">
        <v>206</v>
      </c>
      <c r="C93" s="109" t="s">
        <v>207</v>
      </c>
      <c r="D93" s="111"/>
      <c r="E93" s="18">
        <v>50</v>
      </c>
      <c r="F93" s="74"/>
      <c r="H93" s="86"/>
    </row>
    <row r="94" spans="1:8" s="96" customFormat="1">
      <c r="A94" s="91"/>
      <c r="B94" s="92"/>
      <c r="C94" s="93" t="s">
        <v>407</v>
      </c>
      <c r="D94" s="94" t="s">
        <v>205</v>
      </c>
      <c r="E94" s="90">
        <f>E95</f>
        <v>10</v>
      </c>
      <c r="F94" s="95"/>
      <c r="H94" s="97"/>
    </row>
    <row r="95" spans="1:8" s="15" customFormat="1">
      <c r="A95" s="17"/>
      <c r="B95" s="12" t="s">
        <v>120</v>
      </c>
      <c r="C95" s="109" t="s">
        <v>121</v>
      </c>
      <c r="D95" s="111"/>
      <c r="E95" s="18">
        <v>10</v>
      </c>
      <c r="F95" s="74"/>
      <c r="H95" s="86"/>
    </row>
    <row r="96" spans="1:8" s="96" customFormat="1">
      <c r="A96" s="91"/>
      <c r="B96" s="92"/>
      <c r="C96" s="93" t="s">
        <v>405</v>
      </c>
      <c r="D96" s="94" t="s">
        <v>203</v>
      </c>
      <c r="E96" s="90">
        <v>2</v>
      </c>
      <c r="F96" s="95"/>
      <c r="H96" s="97"/>
    </row>
    <row r="97" spans="1:8" s="15" customFormat="1">
      <c r="A97" s="17"/>
      <c r="B97" s="12" t="s">
        <v>136</v>
      </c>
      <c r="C97" s="109" t="s">
        <v>137</v>
      </c>
      <c r="D97" s="111"/>
      <c r="E97" s="18">
        <v>2</v>
      </c>
      <c r="F97" s="74"/>
      <c r="H97" s="86"/>
    </row>
    <row r="98" spans="1:8" s="96" customFormat="1">
      <c r="A98" s="91"/>
      <c r="B98" s="92"/>
      <c r="C98" s="93" t="s">
        <v>408</v>
      </c>
      <c r="D98" s="94" t="s">
        <v>471</v>
      </c>
      <c r="E98" s="90">
        <f>E99</f>
        <v>5</v>
      </c>
      <c r="F98" s="95"/>
      <c r="H98" s="97"/>
    </row>
    <row r="99" spans="1:8" s="15" customFormat="1">
      <c r="A99" s="17"/>
      <c r="B99" s="12" t="s">
        <v>127</v>
      </c>
      <c r="C99" s="109" t="s">
        <v>128</v>
      </c>
      <c r="D99" s="111"/>
      <c r="E99" s="18">
        <v>5</v>
      </c>
      <c r="F99" s="74"/>
      <c r="H99" s="86"/>
    </row>
    <row r="100" spans="1:8" s="16" customFormat="1">
      <c r="A100" s="9" t="s">
        <v>210</v>
      </c>
      <c r="B100" s="115" t="s">
        <v>211</v>
      </c>
      <c r="C100" s="115"/>
      <c r="D100" s="116"/>
      <c r="E100" s="10">
        <f>E101</f>
        <v>600</v>
      </c>
      <c r="F100" s="74"/>
      <c r="H100" s="86"/>
    </row>
    <row r="101" spans="1:8" s="96" customFormat="1" hidden="1">
      <c r="A101" s="91"/>
      <c r="B101" s="92"/>
      <c r="C101" s="93"/>
      <c r="D101" s="94" t="s">
        <v>435</v>
      </c>
      <c r="E101" s="90">
        <v>600</v>
      </c>
      <c r="F101" s="95"/>
      <c r="H101" s="97"/>
    </row>
    <row r="102" spans="1:8" s="15" customFormat="1">
      <c r="A102" s="17"/>
      <c r="B102" s="12" t="s">
        <v>120</v>
      </c>
      <c r="C102" s="123" t="s">
        <v>121</v>
      </c>
      <c r="D102" s="122"/>
      <c r="E102" s="69">
        <v>300</v>
      </c>
      <c r="F102" s="70"/>
      <c r="H102" s="86"/>
    </row>
    <row r="103" spans="1:8" s="74" customFormat="1">
      <c r="A103" s="23"/>
      <c r="B103" s="12" t="s">
        <v>125</v>
      </c>
      <c r="C103" s="24" t="s">
        <v>126</v>
      </c>
      <c r="D103" s="73"/>
      <c r="E103" s="69">
        <v>300</v>
      </c>
      <c r="H103" s="87"/>
    </row>
    <row r="104" spans="1:8" s="16" customFormat="1">
      <c r="A104" s="9" t="s">
        <v>213</v>
      </c>
      <c r="B104" s="115" t="s">
        <v>215</v>
      </c>
      <c r="C104" s="115"/>
      <c r="D104" s="116"/>
      <c r="E104" s="10">
        <f>E105</f>
        <v>250</v>
      </c>
      <c r="F104" s="74"/>
      <c r="H104" s="86"/>
    </row>
    <row r="105" spans="1:8" s="15" customFormat="1" hidden="1">
      <c r="A105" s="17"/>
      <c r="B105" s="24"/>
      <c r="C105" s="25" t="s">
        <v>434</v>
      </c>
      <c r="D105" s="26" t="s">
        <v>435</v>
      </c>
      <c r="E105" s="27">
        <v>250</v>
      </c>
      <c r="F105" s="70"/>
      <c r="H105" s="86"/>
    </row>
    <row r="106" spans="1:8" s="15" customFormat="1">
      <c r="A106" s="17"/>
      <c r="B106" s="78" t="s">
        <v>120</v>
      </c>
      <c r="C106" s="123" t="s">
        <v>121</v>
      </c>
      <c r="D106" s="122"/>
      <c r="E106" s="69">
        <v>100</v>
      </c>
      <c r="F106" s="70"/>
      <c r="H106" s="86"/>
    </row>
    <row r="107" spans="1:8" s="15" customFormat="1">
      <c r="A107" s="17"/>
      <c r="B107" s="12" t="s">
        <v>125</v>
      </c>
      <c r="C107" s="109" t="s">
        <v>126</v>
      </c>
      <c r="D107" s="111"/>
      <c r="E107" s="18">
        <v>150</v>
      </c>
      <c r="F107" s="74"/>
      <c r="H107" s="86"/>
    </row>
    <row r="108" spans="1:8" s="16" customFormat="1">
      <c r="A108" s="9" t="s">
        <v>222</v>
      </c>
      <c r="B108" s="115" t="s">
        <v>224</v>
      </c>
      <c r="C108" s="115"/>
      <c r="D108" s="116"/>
      <c r="E108" s="10">
        <f>E109</f>
        <v>20</v>
      </c>
      <c r="F108" s="74"/>
      <c r="H108" s="86"/>
    </row>
    <row r="109" spans="1:8" s="15" customFormat="1">
      <c r="A109" s="17"/>
      <c r="B109" s="12" t="s">
        <v>223</v>
      </c>
      <c r="C109" s="109" t="s">
        <v>225</v>
      </c>
      <c r="D109" s="111"/>
      <c r="E109" s="18">
        <v>20</v>
      </c>
      <c r="F109" s="74"/>
      <c r="H109" s="86"/>
    </row>
    <row r="110" spans="1:8" s="16" customFormat="1">
      <c r="A110" s="9" t="s">
        <v>226</v>
      </c>
      <c r="B110" s="115" t="s">
        <v>227</v>
      </c>
      <c r="C110" s="115"/>
      <c r="D110" s="116"/>
      <c r="E110" s="10">
        <f>SUM(E111:E113)</f>
        <v>30</v>
      </c>
      <c r="F110" s="74"/>
      <c r="H110" s="86"/>
    </row>
    <row r="111" spans="1:8" s="15" customFormat="1">
      <c r="A111" s="17"/>
      <c r="B111" s="12" t="s">
        <v>192</v>
      </c>
      <c r="C111" s="109" t="s">
        <v>193</v>
      </c>
      <c r="D111" s="111"/>
      <c r="E111" s="18">
        <v>5</v>
      </c>
      <c r="F111" s="74"/>
      <c r="H111" s="86"/>
    </row>
    <row r="112" spans="1:8" s="15" customFormat="1">
      <c r="A112" s="17"/>
      <c r="B112" s="12" t="s">
        <v>111</v>
      </c>
      <c r="C112" s="109" t="s">
        <v>113</v>
      </c>
      <c r="D112" s="111"/>
      <c r="E112" s="18">
        <v>5</v>
      </c>
      <c r="F112" s="74"/>
      <c r="H112" s="86"/>
    </row>
    <row r="113" spans="1:8" s="15" customFormat="1">
      <c r="A113" s="17"/>
      <c r="B113" s="12" t="s">
        <v>125</v>
      </c>
      <c r="C113" s="109" t="s">
        <v>126</v>
      </c>
      <c r="D113" s="111"/>
      <c r="E113" s="18">
        <v>20</v>
      </c>
      <c r="F113" s="74"/>
      <c r="H113" s="86"/>
    </row>
    <row r="114" spans="1:8" s="16" customFormat="1">
      <c r="A114" s="9" t="s">
        <v>228</v>
      </c>
      <c r="B114" s="115" t="s">
        <v>229</v>
      </c>
      <c r="C114" s="115"/>
      <c r="D114" s="116"/>
      <c r="E114" s="10">
        <f>SUM(E115:E116)</f>
        <v>120</v>
      </c>
      <c r="F114" s="74"/>
      <c r="H114" s="86"/>
    </row>
    <row r="115" spans="1:8" s="15" customFormat="1" ht="12.75" customHeight="1">
      <c r="A115" s="17"/>
      <c r="B115" s="12" t="s">
        <v>472</v>
      </c>
      <c r="C115" s="109" t="s">
        <v>473</v>
      </c>
      <c r="D115" s="111"/>
      <c r="E115" s="18">
        <v>100</v>
      </c>
      <c r="F115" s="74"/>
      <c r="H115" s="86"/>
    </row>
    <row r="116" spans="1:8" s="15" customFormat="1">
      <c r="A116" s="17"/>
      <c r="B116" s="12" t="s">
        <v>230</v>
      </c>
      <c r="C116" s="109" t="s">
        <v>231</v>
      </c>
      <c r="D116" s="111"/>
      <c r="E116" s="18">
        <v>20</v>
      </c>
      <c r="F116" s="74"/>
      <c r="H116" s="86"/>
    </row>
    <row r="117" spans="1:8" s="16" customFormat="1">
      <c r="A117" s="23" t="s">
        <v>447</v>
      </c>
      <c r="B117" s="119" t="s">
        <v>448</v>
      </c>
      <c r="C117" s="119"/>
      <c r="D117" s="120"/>
      <c r="E117" s="57">
        <f>E118+E123</f>
        <v>878</v>
      </c>
      <c r="F117" s="74"/>
      <c r="H117" s="86"/>
    </row>
    <row r="118" spans="1:8" s="16" customFormat="1">
      <c r="A118" s="9" t="s">
        <v>232</v>
      </c>
      <c r="B118" s="115" t="s">
        <v>233</v>
      </c>
      <c r="C118" s="115"/>
      <c r="D118" s="116"/>
      <c r="E118" s="10">
        <f>E119</f>
        <v>250</v>
      </c>
      <c r="F118" s="74"/>
      <c r="H118" s="86"/>
    </row>
    <row r="119" spans="1:8" s="15" customFormat="1" hidden="1">
      <c r="A119" s="17"/>
      <c r="B119" s="24"/>
      <c r="C119" s="25" t="s">
        <v>434</v>
      </c>
      <c r="D119" s="26" t="s">
        <v>435</v>
      </c>
      <c r="E119" s="27">
        <f>SUM(E120:E122)</f>
        <v>250</v>
      </c>
      <c r="F119" s="70"/>
      <c r="H119" s="86"/>
    </row>
    <row r="120" spans="1:8" s="15" customFormat="1">
      <c r="A120" s="17"/>
      <c r="B120" s="12" t="s">
        <v>120</v>
      </c>
      <c r="C120" s="109" t="s">
        <v>121</v>
      </c>
      <c r="D120" s="111"/>
      <c r="E120" s="18">
        <v>50</v>
      </c>
      <c r="F120" s="74"/>
      <c r="H120" s="86"/>
    </row>
    <row r="121" spans="1:8" s="15" customFormat="1">
      <c r="A121" s="17"/>
      <c r="B121" s="12" t="s">
        <v>111</v>
      </c>
      <c r="C121" s="109" t="s">
        <v>113</v>
      </c>
      <c r="D121" s="111"/>
      <c r="E121" s="18">
        <v>100</v>
      </c>
      <c r="F121" s="74"/>
      <c r="H121" s="86"/>
    </row>
    <row r="122" spans="1:8" s="15" customFormat="1">
      <c r="A122" s="17"/>
      <c r="B122" s="12" t="s">
        <v>125</v>
      </c>
      <c r="C122" s="109" t="s">
        <v>126</v>
      </c>
      <c r="D122" s="111"/>
      <c r="E122" s="18">
        <v>100</v>
      </c>
      <c r="F122" s="74"/>
      <c r="H122" s="86"/>
    </row>
    <row r="123" spans="1:8" s="16" customFormat="1">
      <c r="A123" s="9" t="s">
        <v>236</v>
      </c>
      <c r="B123" s="115" t="s">
        <v>237</v>
      </c>
      <c r="C123" s="115"/>
      <c r="D123" s="116"/>
      <c r="E123" s="10">
        <f>SUM(E124:E131)+SUM(E136:E137)</f>
        <v>628</v>
      </c>
      <c r="F123" s="74"/>
      <c r="H123" s="86"/>
    </row>
    <row r="124" spans="1:8" s="15" customFormat="1">
      <c r="A124" s="17"/>
      <c r="B124" s="12" t="s">
        <v>136</v>
      </c>
      <c r="C124" s="109" t="s">
        <v>137</v>
      </c>
      <c r="D124" s="111"/>
      <c r="E124" s="18">
        <v>40</v>
      </c>
      <c r="F124" s="74"/>
      <c r="H124" s="86"/>
    </row>
    <row r="125" spans="1:8" s="15" customFormat="1">
      <c r="A125" s="17"/>
      <c r="B125" s="12" t="s">
        <v>120</v>
      </c>
      <c r="C125" s="109" t="s">
        <v>121</v>
      </c>
      <c r="D125" s="111"/>
      <c r="E125" s="18">
        <v>50</v>
      </c>
      <c r="F125" s="74"/>
      <c r="H125" s="86"/>
    </row>
    <row r="126" spans="1:8" s="15" customFormat="1">
      <c r="A126" s="17"/>
      <c r="B126" s="12" t="s">
        <v>240</v>
      </c>
      <c r="C126" s="109" t="s">
        <v>241</v>
      </c>
      <c r="D126" s="111"/>
      <c r="E126" s="18">
        <v>10</v>
      </c>
      <c r="F126" s="74"/>
      <c r="H126" s="86"/>
    </row>
    <row r="127" spans="1:8" s="15" customFormat="1">
      <c r="A127" s="17"/>
      <c r="B127" s="12" t="s">
        <v>242</v>
      </c>
      <c r="C127" s="109" t="s">
        <v>243</v>
      </c>
      <c r="D127" s="111"/>
      <c r="E127" s="18">
        <v>70</v>
      </c>
      <c r="F127" s="74"/>
      <c r="H127" s="86"/>
    </row>
    <row r="128" spans="1:8" s="15" customFormat="1">
      <c r="A128" s="17"/>
      <c r="B128" s="12" t="s">
        <v>160</v>
      </c>
      <c r="C128" s="109" t="s">
        <v>161</v>
      </c>
      <c r="D128" s="111"/>
      <c r="E128" s="18">
        <v>40</v>
      </c>
      <c r="F128" s="74"/>
      <c r="H128" s="86"/>
    </row>
    <row r="129" spans="1:8" s="15" customFormat="1">
      <c r="A129" s="17"/>
      <c r="B129" s="12" t="s">
        <v>111</v>
      </c>
      <c r="C129" s="109" t="s">
        <v>113</v>
      </c>
      <c r="D129" s="111"/>
      <c r="E129" s="18">
        <v>10</v>
      </c>
      <c r="F129" s="74"/>
      <c r="H129" s="86"/>
    </row>
    <row r="130" spans="1:8" s="15" customFormat="1">
      <c r="A130" s="17"/>
      <c r="B130" s="12" t="s">
        <v>125</v>
      </c>
      <c r="C130" s="109" t="s">
        <v>126</v>
      </c>
      <c r="D130" s="111"/>
      <c r="E130" s="18">
        <v>100</v>
      </c>
      <c r="F130" s="74"/>
      <c r="H130" s="86"/>
    </row>
    <row r="131" spans="1:8" s="15" customFormat="1">
      <c r="A131" s="17"/>
      <c r="B131" s="12" t="s">
        <v>127</v>
      </c>
      <c r="C131" s="109" t="s">
        <v>128</v>
      </c>
      <c r="D131" s="111"/>
      <c r="E131" s="18">
        <f>SUM(E132:E135)</f>
        <v>168</v>
      </c>
      <c r="F131" s="74"/>
      <c r="H131" s="86"/>
    </row>
    <row r="132" spans="1:8" s="15" customFormat="1">
      <c r="A132" s="17"/>
      <c r="B132" s="24"/>
      <c r="C132" s="94" t="s">
        <v>413</v>
      </c>
      <c r="D132" s="94" t="s">
        <v>246</v>
      </c>
      <c r="E132" s="98">
        <v>10</v>
      </c>
      <c r="F132" s="74"/>
      <c r="H132" s="86"/>
    </row>
    <row r="133" spans="1:8" s="15" customFormat="1">
      <c r="A133" s="17"/>
      <c r="B133" s="24"/>
      <c r="C133" s="94" t="s">
        <v>414</v>
      </c>
      <c r="D133" s="94" t="s">
        <v>247</v>
      </c>
      <c r="E133" s="98">
        <v>6</v>
      </c>
      <c r="F133" s="74"/>
      <c r="H133" s="86"/>
    </row>
    <row r="134" spans="1:8" s="15" customFormat="1">
      <c r="A134" s="17"/>
      <c r="B134" s="24"/>
      <c r="C134" s="94" t="s">
        <v>415</v>
      </c>
      <c r="D134" s="94" t="s">
        <v>248</v>
      </c>
      <c r="E134" s="98">
        <v>2</v>
      </c>
      <c r="F134" s="74"/>
      <c r="H134" s="86"/>
    </row>
    <row r="135" spans="1:8" s="15" customFormat="1">
      <c r="A135" s="17"/>
      <c r="B135" s="24"/>
      <c r="C135" s="94" t="s">
        <v>416</v>
      </c>
      <c r="D135" s="94" t="s">
        <v>249</v>
      </c>
      <c r="E135" s="98">
        <v>150</v>
      </c>
      <c r="F135" s="74"/>
      <c r="H135" s="86"/>
    </row>
    <row r="136" spans="1:8" s="15" customFormat="1">
      <c r="A136" s="17"/>
      <c r="B136" s="12" t="s">
        <v>250</v>
      </c>
      <c r="C136" s="109" t="s">
        <v>251</v>
      </c>
      <c r="D136" s="111"/>
      <c r="E136" s="18">
        <v>50</v>
      </c>
      <c r="F136" s="74"/>
      <c r="H136" s="86"/>
    </row>
    <row r="137" spans="1:8" s="15" customFormat="1">
      <c r="A137" s="17"/>
      <c r="B137" s="12" t="s">
        <v>252</v>
      </c>
      <c r="C137" s="109" t="s">
        <v>253</v>
      </c>
      <c r="D137" s="111"/>
      <c r="E137" s="18">
        <v>90</v>
      </c>
      <c r="F137" s="74"/>
      <c r="H137" s="86"/>
    </row>
    <row r="138" spans="1:8" s="16" customFormat="1">
      <c r="A138" s="23" t="s">
        <v>449</v>
      </c>
      <c r="B138" s="119" t="s">
        <v>450</v>
      </c>
      <c r="C138" s="119"/>
      <c r="D138" s="120"/>
      <c r="E138" s="57">
        <f>E139+E148+E163+E169+E175+E177</f>
        <v>3960</v>
      </c>
      <c r="F138" s="74"/>
      <c r="H138" s="86"/>
    </row>
    <row r="139" spans="1:8" s="16" customFormat="1">
      <c r="A139" s="9" t="s">
        <v>254</v>
      </c>
      <c r="B139" s="115" t="s">
        <v>255</v>
      </c>
      <c r="C139" s="115"/>
      <c r="D139" s="116"/>
      <c r="E139" s="10">
        <f>SUM(E140:E147)</f>
        <v>1011</v>
      </c>
      <c r="F139" s="74"/>
      <c r="H139" s="86"/>
    </row>
    <row r="140" spans="1:8" s="15" customFormat="1">
      <c r="A140" s="17"/>
      <c r="B140" s="12" t="s">
        <v>118</v>
      </c>
      <c r="C140" s="109" t="s">
        <v>119</v>
      </c>
      <c r="D140" s="111"/>
      <c r="E140" s="18">
        <v>20</v>
      </c>
      <c r="F140" s="74"/>
      <c r="H140" s="86"/>
    </row>
    <row r="141" spans="1:8" s="15" customFormat="1">
      <c r="A141" s="17"/>
      <c r="B141" s="12" t="s">
        <v>120</v>
      </c>
      <c r="C141" s="109" t="s">
        <v>121</v>
      </c>
      <c r="D141" s="111"/>
      <c r="E141" s="18">
        <v>100</v>
      </c>
      <c r="F141" s="74"/>
      <c r="H141" s="86"/>
    </row>
    <row r="142" spans="1:8" s="15" customFormat="1">
      <c r="A142" s="17"/>
      <c r="B142" s="12" t="s">
        <v>240</v>
      </c>
      <c r="C142" s="109" t="s">
        <v>241</v>
      </c>
      <c r="D142" s="111"/>
      <c r="E142" s="18">
        <v>200</v>
      </c>
      <c r="F142" s="74"/>
      <c r="H142" s="86"/>
    </row>
    <row r="143" spans="1:8" s="15" customFormat="1">
      <c r="A143" s="17"/>
      <c r="B143" s="12" t="s">
        <v>242</v>
      </c>
      <c r="C143" s="109" t="s">
        <v>243</v>
      </c>
      <c r="D143" s="111"/>
      <c r="E143" s="18">
        <v>1</v>
      </c>
      <c r="F143" s="74"/>
      <c r="H143" s="86"/>
    </row>
    <row r="144" spans="1:8" s="15" customFormat="1">
      <c r="A144" s="17"/>
      <c r="B144" s="12" t="s">
        <v>160</v>
      </c>
      <c r="C144" s="109" t="s">
        <v>161</v>
      </c>
      <c r="D144" s="111"/>
      <c r="E144" s="18">
        <v>60</v>
      </c>
      <c r="F144" s="74"/>
      <c r="H144" s="86"/>
    </row>
    <row r="145" spans="1:8" s="15" customFormat="1">
      <c r="A145" s="17"/>
      <c r="B145" s="12" t="s">
        <v>111</v>
      </c>
      <c r="C145" s="109" t="s">
        <v>113</v>
      </c>
      <c r="D145" s="111"/>
      <c r="E145" s="18">
        <v>115</v>
      </c>
      <c r="F145" s="74"/>
      <c r="H145" s="86"/>
    </row>
    <row r="146" spans="1:8" s="15" customFormat="1">
      <c r="A146" s="17"/>
      <c r="B146" s="12" t="s">
        <v>125</v>
      </c>
      <c r="C146" s="109" t="s">
        <v>126</v>
      </c>
      <c r="D146" s="111"/>
      <c r="E146" s="18">
        <v>500</v>
      </c>
      <c r="F146" s="74"/>
      <c r="H146" s="86"/>
    </row>
    <row r="147" spans="1:8" s="15" customFormat="1">
      <c r="A147" s="17"/>
      <c r="B147" s="12" t="s">
        <v>260</v>
      </c>
      <c r="C147" s="109" t="s">
        <v>261</v>
      </c>
      <c r="D147" s="111"/>
      <c r="E147" s="18">
        <v>15</v>
      </c>
      <c r="F147" s="74"/>
      <c r="H147" s="86"/>
    </row>
    <row r="148" spans="1:8" s="16" customFormat="1">
      <c r="A148" s="9" t="s">
        <v>262</v>
      </c>
      <c r="B148" s="115" t="s">
        <v>263</v>
      </c>
      <c r="C148" s="115"/>
      <c r="D148" s="116"/>
      <c r="E148" s="10">
        <f>E149+E158</f>
        <v>1224</v>
      </c>
      <c r="F148" s="74"/>
      <c r="H148" s="86"/>
    </row>
    <row r="149" spans="1:8" s="15" customFormat="1">
      <c r="A149" s="17"/>
      <c r="B149" s="24"/>
      <c r="C149" s="25" t="s">
        <v>434</v>
      </c>
      <c r="D149" s="26" t="s">
        <v>435</v>
      </c>
      <c r="E149" s="27">
        <f>SUM(E150:E157)</f>
        <v>1127</v>
      </c>
      <c r="F149" s="70"/>
      <c r="H149" s="86"/>
    </row>
    <row r="150" spans="1:8" s="70" customFormat="1" ht="12.75" customHeight="1">
      <c r="A150" s="68"/>
      <c r="B150" s="12" t="s">
        <v>136</v>
      </c>
      <c r="C150" s="109" t="s">
        <v>137</v>
      </c>
      <c r="D150" s="111"/>
      <c r="E150" s="69">
        <v>15</v>
      </c>
      <c r="F150" s="74"/>
      <c r="H150" s="87"/>
    </row>
    <row r="151" spans="1:8" s="15" customFormat="1">
      <c r="A151" s="17"/>
      <c r="B151" s="12" t="s">
        <v>120</v>
      </c>
      <c r="C151" s="109" t="s">
        <v>121</v>
      </c>
      <c r="D151" s="111"/>
      <c r="E151" s="18">
        <v>200</v>
      </c>
      <c r="F151" s="74"/>
      <c r="H151" s="86"/>
    </row>
    <row r="152" spans="1:8" s="15" customFormat="1">
      <c r="A152" s="17"/>
      <c r="B152" s="12" t="s">
        <v>240</v>
      </c>
      <c r="C152" s="109" t="s">
        <v>241</v>
      </c>
      <c r="D152" s="111"/>
      <c r="E152" s="18">
        <v>50</v>
      </c>
      <c r="F152" s="74"/>
      <c r="H152" s="86"/>
    </row>
    <row r="153" spans="1:8" s="15" customFormat="1">
      <c r="A153" s="17"/>
      <c r="B153" s="12" t="s">
        <v>242</v>
      </c>
      <c r="C153" s="109" t="s">
        <v>243</v>
      </c>
      <c r="D153" s="111"/>
      <c r="E153" s="18">
        <v>2</v>
      </c>
      <c r="F153" s="74"/>
      <c r="H153" s="86"/>
    </row>
    <row r="154" spans="1:8" s="15" customFormat="1">
      <c r="A154" s="17"/>
      <c r="B154" s="12" t="s">
        <v>160</v>
      </c>
      <c r="C154" s="109" t="s">
        <v>161</v>
      </c>
      <c r="D154" s="111"/>
      <c r="E154" s="18">
        <v>90</v>
      </c>
      <c r="F154" s="74"/>
      <c r="H154" s="86"/>
    </row>
    <row r="155" spans="1:8" s="15" customFormat="1">
      <c r="A155" s="17"/>
      <c r="B155" s="12" t="s">
        <v>111</v>
      </c>
      <c r="C155" s="109" t="s">
        <v>113</v>
      </c>
      <c r="D155" s="111"/>
      <c r="E155" s="18">
        <v>70</v>
      </c>
      <c r="F155" s="74"/>
      <c r="H155" s="86"/>
    </row>
    <row r="156" spans="1:8" s="15" customFormat="1">
      <c r="A156" s="17"/>
      <c r="B156" s="12" t="s">
        <v>125</v>
      </c>
      <c r="C156" s="109" t="s">
        <v>126</v>
      </c>
      <c r="D156" s="111"/>
      <c r="E156" s="18">
        <v>300</v>
      </c>
      <c r="F156" s="74"/>
      <c r="H156" s="86"/>
    </row>
    <row r="157" spans="1:8" s="15" customFormat="1">
      <c r="A157" s="17"/>
      <c r="B157" s="12" t="s">
        <v>147</v>
      </c>
      <c r="C157" s="109" t="s">
        <v>148</v>
      </c>
      <c r="D157" s="111"/>
      <c r="E157" s="18">
        <v>400</v>
      </c>
      <c r="F157" s="74"/>
      <c r="H157" s="86"/>
    </row>
    <row r="158" spans="1:8" s="15" customFormat="1">
      <c r="A158" s="17"/>
      <c r="B158" s="24"/>
      <c r="C158" s="25" t="s">
        <v>421</v>
      </c>
      <c r="D158" s="26" t="s">
        <v>264</v>
      </c>
      <c r="E158" s="27">
        <f>SUM(E159:E162)</f>
        <v>97</v>
      </c>
      <c r="F158" s="70"/>
      <c r="H158" s="86"/>
    </row>
    <row r="159" spans="1:8" s="15" customFormat="1">
      <c r="A159" s="17"/>
      <c r="B159" s="12" t="s">
        <v>120</v>
      </c>
      <c r="C159" s="109" t="s">
        <v>121</v>
      </c>
      <c r="D159" s="111"/>
      <c r="E159" s="18">
        <v>2</v>
      </c>
      <c r="F159" s="74"/>
      <c r="H159" s="86"/>
    </row>
    <row r="160" spans="1:8" s="15" customFormat="1">
      <c r="A160" s="17"/>
      <c r="B160" s="12" t="s">
        <v>240</v>
      </c>
      <c r="C160" s="109" t="s">
        <v>241</v>
      </c>
      <c r="D160" s="111"/>
      <c r="E160" s="18">
        <v>30</v>
      </c>
      <c r="F160" s="74"/>
      <c r="H160" s="86"/>
    </row>
    <row r="161" spans="1:8" s="15" customFormat="1">
      <c r="A161" s="17"/>
      <c r="B161" s="12" t="s">
        <v>160</v>
      </c>
      <c r="C161" s="109" t="s">
        <v>161</v>
      </c>
      <c r="D161" s="111"/>
      <c r="E161" s="18">
        <v>55</v>
      </c>
      <c r="F161" s="74"/>
      <c r="H161" s="86"/>
    </row>
    <row r="162" spans="1:8" s="15" customFormat="1">
      <c r="A162" s="17"/>
      <c r="B162" s="12" t="s">
        <v>111</v>
      </c>
      <c r="C162" s="109" t="s">
        <v>113</v>
      </c>
      <c r="D162" s="111"/>
      <c r="E162" s="18">
        <v>10</v>
      </c>
      <c r="F162" s="74"/>
      <c r="H162" s="86"/>
    </row>
    <row r="163" spans="1:8" s="16" customFormat="1">
      <c r="A163" s="9" t="s">
        <v>272</v>
      </c>
      <c r="B163" s="115" t="s">
        <v>273</v>
      </c>
      <c r="C163" s="115"/>
      <c r="D163" s="116"/>
      <c r="E163" s="10">
        <f>SUM(E165:E168)</f>
        <v>1000</v>
      </c>
      <c r="F163" s="74"/>
      <c r="H163" s="86"/>
    </row>
    <row r="164" spans="1:8" s="15" customFormat="1" hidden="1">
      <c r="A164" s="17"/>
      <c r="B164" s="24"/>
      <c r="C164" s="25" t="s">
        <v>434</v>
      </c>
      <c r="D164" s="26" t="s">
        <v>435</v>
      </c>
      <c r="E164" s="27"/>
      <c r="F164" s="70"/>
      <c r="H164" s="86"/>
    </row>
    <row r="165" spans="1:8" s="15" customFormat="1">
      <c r="A165" s="17"/>
      <c r="B165" s="12" t="s">
        <v>120</v>
      </c>
      <c r="C165" s="109" t="s">
        <v>121</v>
      </c>
      <c r="D165" s="111"/>
      <c r="E165" s="18">
        <v>50</v>
      </c>
      <c r="F165" s="74"/>
      <c r="H165" s="86"/>
    </row>
    <row r="166" spans="1:8" s="15" customFormat="1">
      <c r="A166" s="17"/>
      <c r="B166" s="12" t="s">
        <v>160</v>
      </c>
      <c r="C166" s="109" t="s">
        <v>161</v>
      </c>
      <c r="D166" s="111"/>
      <c r="E166" s="18">
        <v>450</v>
      </c>
      <c r="F166" s="74"/>
      <c r="H166" s="86"/>
    </row>
    <row r="167" spans="1:8" s="15" customFormat="1">
      <c r="A167" s="17"/>
      <c r="B167" s="12" t="s">
        <v>125</v>
      </c>
      <c r="C167" s="109" t="s">
        <v>126</v>
      </c>
      <c r="D167" s="111"/>
      <c r="E167" s="18">
        <v>200</v>
      </c>
      <c r="F167" s="74"/>
      <c r="H167" s="86"/>
    </row>
    <row r="168" spans="1:8" s="15" customFormat="1">
      <c r="A168" s="17"/>
      <c r="B168" s="12" t="s">
        <v>147</v>
      </c>
      <c r="C168" s="109" t="s">
        <v>148</v>
      </c>
      <c r="D168" s="111"/>
      <c r="E168" s="18">
        <v>300</v>
      </c>
      <c r="F168" s="74"/>
      <c r="H168" s="86"/>
    </row>
    <row r="169" spans="1:8" s="16" customFormat="1">
      <c r="A169" s="9" t="s">
        <v>274</v>
      </c>
      <c r="B169" s="115" t="s">
        <v>275</v>
      </c>
      <c r="C169" s="115"/>
      <c r="D169" s="116"/>
      <c r="E169" s="10">
        <v>51</v>
      </c>
      <c r="F169" s="74"/>
      <c r="H169" s="86"/>
    </row>
    <row r="170" spans="1:8" s="16" customFormat="1">
      <c r="A170" s="9"/>
      <c r="B170" s="79" t="s">
        <v>118</v>
      </c>
      <c r="C170" s="124" t="s">
        <v>119</v>
      </c>
      <c r="D170" s="128"/>
      <c r="E170" s="69">
        <v>30</v>
      </c>
      <c r="F170" s="74"/>
      <c r="H170" s="86"/>
    </row>
    <row r="171" spans="1:8" s="15" customFormat="1">
      <c r="A171" s="17"/>
      <c r="B171" s="12" t="s">
        <v>120</v>
      </c>
      <c r="C171" s="109" t="s">
        <v>121</v>
      </c>
      <c r="D171" s="111"/>
      <c r="E171" s="18">
        <v>5</v>
      </c>
      <c r="F171" s="74"/>
      <c r="H171" s="86"/>
    </row>
    <row r="172" spans="1:8" s="15" customFormat="1">
      <c r="A172" s="17"/>
      <c r="B172" s="12" t="s">
        <v>240</v>
      </c>
      <c r="C172" s="109" t="s">
        <v>241</v>
      </c>
      <c r="D172" s="111"/>
      <c r="E172" s="18">
        <v>1</v>
      </c>
      <c r="F172" s="74"/>
      <c r="H172" s="86"/>
    </row>
    <row r="173" spans="1:8" s="15" customFormat="1">
      <c r="A173" s="17"/>
      <c r="B173" s="12" t="s">
        <v>111</v>
      </c>
      <c r="C173" s="109" t="s">
        <v>113</v>
      </c>
      <c r="D173" s="111"/>
      <c r="E173" s="18">
        <v>20</v>
      </c>
      <c r="F173" s="74"/>
      <c r="H173" s="86"/>
    </row>
    <row r="174" spans="1:8" s="15" customFormat="1">
      <c r="A174" s="17"/>
      <c r="B174" s="12" t="s">
        <v>125</v>
      </c>
      <c r="C174" s="109" t="s">
        <v>126</v>
      </c>
      <c r="D174" s="111"/>
      <c r="E174" s="18">
        <v>5</v>
      </c>
      <c r="F174" s="74"/>
      <c r="H174" s="86"/>
    </row>
    <row r="175" spans="1:8" s="16" customFormat="1">
      <c r="A175" s="9" t="s">
        <v>278</v>
      </c>
      <c r="B175" s="115" t="s">
        <v>280</v>
      </c>
      <c r="C175" s="115"/>
      <c r="D175" s="116"/>
      <c r="E175" s="10">
        <f>E176</f>
        <v>350</v>
      </c>
      <c r="F175" s="74"/>
      <c r="H175" s="86"/>
    </row>
    <row r="176" spans="1:8" s="15" customFormat="1">
      <c r="A176" s="17"/>
      <c r="B176" s="12" t="s">
        <v>279</v>
      </c>
      <c r="C176" s="109" t="s">
        <v>281</v>
      </c>
      <c r="D176" s="111"/>
      <c r="E176" s="18">
        <v>350</v>
      </c>
      <c r="F176" s="74"/>
      <c r="H176" s="86"/>
    </row>
    <row r="177" spans="1:8" s="16" customFormat="1">
      <c r="A177" s="9" t="s">
        <v>282</v>
      </c>
      <c r="B177" s="115" t="s">
        <v>283</v>
      </c>
      <c r="C177" s="115"/>
      <c r="D177" s="116"/>
      <c r="E177" s="10">
        <f>SUM(E178:E181)</f>
        <v>324</v>
      </c>
      <c r="F177" s="74"/>
      <c r="H177" s="86"/>
    </row>
    <row r="178" spans="1:8" s="15" customFormat="1">
      <c r="A178" s="17"/>
      <c r="B178" s="12" t="s">
        <v>111</v>
      </c>
      <c r="C178" s="109" t="s">
        <v>113</v>
      </c>
      <c r="D178" s="111"/>
      <c r="E178" s="18">
        <v>100</v>
      </c>
      <c r="F178" s="74"/>
      <c r="H178" s="86"/>
    </row>
    <row r="179" spans="1:8" s="15" customFormat="1">
      <c r="A179" s="17"/>
      <c r="B179" s="12" t="s">
        <v>125</v>
      </c>
      <c r="C179" s="109" t="s">
        <v>126</v>
      </c>
      <c r="D179" s="111"/>
      <c r="E179" s="18">
        <v>15</v>
      </c>
      <c r="F179" s="74"/>
      <c r="H179" s="86"/>
    </row>
    <row r="180" spans="1:8" s="15" customFormat="1">
      <c r="A180" s="17"/>
      <c r="B180" s="12" t="s">
        <v>162</v>
      </c>
      <c r="C180" s="109" t="s">
        <v>163</v>
      </c>
      <c r="D180" s="110"/>
      <c r="E180" s="18">
        <v>9</v>
      </c>
      <c r="F180" s="74"/>
      <c r="H180" s="86"/>
    </row>
    <row r="181" spans="1:8" s="15" customFormat="1">
      <c r="A181" s="17"/>
      <c r="B181" s="12" t="s">
        <v>129</v>
      </c>
      <c r="C181" s="109" t="s">
        <v>286</v>
      </c>
      <c r="D181" s="111"/>
      <c r="E181" s="18">
        <v>200</v>
      </c>
      <c r="F181" s="74"/>
      <c r="H181" s="86"/>
    </row>
    <row r="182" spans="1:8" s="16" customFormat="1">
      <c r="A182" s="23" t="s">
        <v>451</v>
      </c>
      <c r="B182" s="119" t="s">
        <v>452</v>
      </c>
      <c r="C182" s="119"/>
      <c r="D182" s="120"/>
      <c r="E182" s="57">
        <f>E183+E186+E189+E191</f>
        <v>4006</v>
      </c>
      <c r="F182" s="74"/>
      <c r="H182" s="86"/>
    </row>
    <row r="183" spans="1:8" s="16" customFormat="1">
      <c r="A183" s="9" t="s">
        <v>287</v>
      </c>
      <c r="B183" s="115" t="s">
        <v>288</v>
      </c>
      <c r="C183" s="115"/>
      <c r="D183" s="116"/>
      <c r="E183" s="10">
        <f>SUM(E184:E185)</f>
        <v>95</v>
      </c>
      <c r="F183" s="74"/>
      <c r="H183" s="86"/>
    </row>
    <row r="184" spans="1:8" s="15" customFormat="1">
      <c r="A184" s="17"/>
      <c r="B184" s="12" t="s">
        <v>136</v>
      </c>
      <c r="C184" s="109" t="s">
        <v>137</v>
      </c>
      <c r="D184" s="111"/>
      <c r="E184" s="18">
        <v>25</v>
      </c>
      <c r="F184" s="74"/>
      <c r="H184" s="86"/>
    </row>
    <row r="185" spans="1:8" s="15" customFormat="1">
      <c r="A185" s="17"/>
      <c r="B185" s="12" t="s">
        <v>111</v>
      </c>
      <c r="C185" s="109" t="s">
        <v>113</v>
      </c>
      <c r="D185" s="111"/>
      <c r="E185" s="18">
        <v>70</v>
      </c>
      <c r="F185" s="74"/>
      <c r="H185" s="86"/>
    </row>
    <row r="186" spans="1:8" s="16" customFormat="1">
      <c r="A186" s="9" t="s">
        <v>289</v>
      </c>
      <c r="B186" s="115" t="s">
        <v>290</v>
      </c>
      <c r="C186" s="115"/>
      <c r="D186" s="116"/>
      <c r="E186" s="10">
        <f>SUM(E187:E188)</f>
        <v>1604</v>
      </c>
      <c r="F186" s="74"/>
      <c r="H186" s="86"/>
    </row>
    <row r="187" spans="1:8" s="15" customFormat="1">
      <c r="A187" s="17"/>
      <c r="B187" s="12" t="s">
        <v>120</v>
      </c>
      <c r="C187" s="109" t="s">
        <v>121</v>
      </c>
      <c r="D187" s="111"/>
      <c r="E187" s="18">
        <v>4</v>
      </c>
      <c r="F187" s="74"/>
      <c r="H187" s="86"/>
    </row>
    <row r="188" spans="1:8" s="15" customFormat="1">
      <c r="A188" s="17"/>
      <c r="B188" s="12" t="s">
        <v>111</v>
      </c>
      <c r="C188" s="109" t="s">
        <v>113</v>
      </c>
      <c r="D188" s="111"/>
      <c r="E188" s="18">
        <v>1600</v>
      </c>
      <c r="F188" s="74"/>
      <c r="H188" s="86"/>
    </row>
    <row r="189" spans="1:8" s="16" customFormat="1">
      <c r="A189" s="9" t="s">
        <v>295</v>
      </c>
      <c r="B189" s="115" t="s">
        <v>296</v>
      </c>
      <c r="C189" s="115"/>
      <c r="D189" s="116"/>
      <c r="E189" s="10">
        <f>SUM(E190:E190)</f>
        <v>25</v>
      </c>
      <c r="F189" s="74"/>
      <c r="H189" s="86"/>
    </row>
    <row r="190" spans="1:8" s="15" customFormat="1">
      <c r="A190" s="17"/>
      <c r="B190" s="12" t="s">
        <v>111</v>
      </c>
      <c r="C190" s="109" t="s">
        <v>113</v>
      </c>
      <c r="D190" s="111"/>
      <c r="E190" s="18">
        <v>25</v>
      </c>
      <c r="F190" s="74"/>
      <c r="H190" s="86"/>
    </row>
    <row r="191" spans="1:8" s="16" customFormat="1">
      <c r="A191" s="9" t="s">
        <v>297</v>
      </c>
      <c r="B191" s="115" t="s">
        <v>298</v>
      </c>
      <c r="C191" s="115"/>
      <c r="D191" s="116"/>
      <c r="E191" s="10">
        <f>E192</f>
        <v>2282</v>
      </c>
      <c r="F191" s="74"/>
      <c r="H191" s="86"/>
    </row>
    <row r="192" spans="1:8" s="16" customFormat="1" ht="12.75" hidden="1" customHeight="1">
      <c r="A192" s="9"/>
      <c r="B192" s="71" t="s">
        <v>434</v>
      </c>
      <c r="C192" s="129" t="s">
        <v>435</v>
      </c>
      <c r="D192" s="110"/>
      <c r="E192" s="27">
        <f>SUM(E193:E204)</f>
        <v>2282</v>
      </c>
      <c r="F192" s="74"/>
      <c r="H192" s="86"/>
    </row>
    <row r="193" spans="1:8" s="15" customFormat="1" ht="12.75" customHeight="1">
      <c r="A193" s="17"/>
      <c r="B193" s="12" t="s">
        <v>134</v>
      </c>
      <c r="C193" s="109" t="s">
        <v>135</v>
      </c>
      <c r="D193" s="111"/>
      <c r="E193" s="18">
        <v>1000</v>
      </c>
      <c r="F193" s="74"/>
      <c r="H193" s="86"/>
    </row>
    <row r="194" spans="1:8" s="15" customFormat="1">
      <c r="A194" s="17"/>
      <c r="B194" s="12" t="s">
        <v>136</v>
      </c>
      <c r="C194" s="109" t="s">
        <v>137</v>
      </c>
      <c r="D194" s="111"/>
      <c r="E194" s="18">
        <v>20</v>
      </c>
      <c r="F194" s="74"/>
      <c r="H194" s="86"/>
    </row>
    <row r="195" spans="1:8" s="15" customFormat="1">
      <c r="A195" s="17"/>
      <c r="B195" s="12" t="s">
        <v>138</v>
      </c>
      <c r="C195" s="109" t="s">
        <v>139</v>
      </c>
      <c r="D195" s="111"/>
      <c r="E195" s="18">
        <v>250</v>
      </c>
      <c r="F195" s="74"/>
      <c r="H195" s="86"/>
    </row>
    <row r="196" spans="1:8" s="15" customFormat="1">
      <c r="A196" s="17"/>
      <c r="B196" s="12" t="s">
        <v>140</v>
      </c>
      <c r="C196" s="109" t="s">
        <v>191</v>
      </c>
      <c r="D196" s="111"/>
      <c r="E196" s="18">
        <v>90</v>
      </c>
      <c r="F196" s="74"/>
      <c r="H196" s="86"/>
    </row>
    <row r="197" spans="1:8" s="15" customFormat="1">
      <c r="A197" s="17"/>
      <c r="B197" s="12" t="s">
        <v>299</v>
      </c>
      <c r="C197" s="109" t="s">
        <v>300</v>
      </c>
      <c r="D197" s="111"/>
      <c r="E197" s="18">
        <v>20</v>
      </c>
      <c r="F197" s="74"/>
      <c r="H197" s="86"/>
    </row>
    <row r="198" spans="1:8" s="15" customFormat="1">
      <c r="A198" s="17"/>
      <c r="B198" s="12" t="s">
        <v>118</v>
      </c>
      <c r="C198" s="109" t="s">
        <v>119</v>
      </c>
      <c r="D198" s="111"/>
      <c r="E198" s="18">
        <v>80</v>
      </c>
      <c r="F198" s="74"/>
      <c r="H198" s="86"/>
    </row>
    <row r="199" spans="1:8" s="15" customFormat="1">
      <c r="A199" s="17"/>
      <c r="B199" s="12" t="s">
        <v>120</v>
      </c>
      <c r="C199" s="109" t="s">
        <v>121</v>
      </c>
      <c r="D199" s="111"/>
      <c r="E199" s="18">
        <v>100</v>
      </c>
      <c r="F199" s="74"/>
      <c r="H199" s="86"/>
    </row>
    <row r="200" spans="1:8" s="15" customFormat="1">
      <c r="A200" s="17"/>
      <c r="B200" s="12" t="s">
        <v>122</v>
      </c>
      <c r="C200" s="109" t="s">
        <v>123</v>
      </c>
      <c r="D200" s="111"/>
      <c r="E200" s="18">
        <v>100</v>
      </c>
      <c r="F200" s="74"/>
      <c r="H200" s="86"/>
    </row>
    <row r="201" spans="1:8" s="15" customFormat="1">
      <c r="A201" s="17"/>
      <c r="B201" s="12" t="s">
        <v>111</v>
      </c>
      <c r="C201" s="109" t="s">
        <v>113</v>
      </c>
      <c r="D201" s="111"/>
      <c r="E201" s="18">
        <v>200</v>
      </c>
      <c r="F201" s="74"/>
      <c r="H201" s="86"/>
    </row>
    <row r="202" spans="1:8" s="15" customFormat="1">
      <c r="A202" s="17"/>
      <c r="B202" s="12" t="s">
        <v>125</v>
      </c>
      <c r="C202" s="109" t="s">
        <v>126</v>
      </c>
      <c r="D202" s="111"/>
      <c r="E202" s="18">
        <v>20</v>
      </c>
      <c r="F202" s="74"/>
      <c r="H202" s="86"/>
    </row>
    <row r="203" spans="1:8" s="15" customFormat="1" ht="12.75" customHeight="1">
      <c r="A203" s="17"/>
      <c r="B203" s="12" t="s">
        <v>324</v>
      </c>
      <c r="C203" s="109" t="s">
        <v>325</v>
      </c>
      <c r="D203" s="111"/>
      <c r="E203" s="18">
        <v>2</v>
      </c>
      <c r="F203" s="74"/>
      <c r="H203" s="86"/>
    </row>
    <row r="204" spans="1:8" s="15" customFormat="1">
      <c r="A204" s="17"/>
      <c r="B204" s="12" t="s">
        <v>302</v>
      </c>
      <c r="C204" s="109" t="s">
        <v>303</v>
      </c>
      <c r="D204" s="111"/>
      <c r="E204" s="18">
        <v>400</v>
      </c>
      <c r="F204" s="74"/>
      <c r="H204" s="86"/>
    </row>
    <row r="205" spans="1:8" s="16" customFormat="1">
      <c r="A205" s="23" t="s">
        <v>461</v>
      </c>
      <c r="B205" s="119" t="s">
        <v>462</v>
      </c>
      <c r="C205" s="119"/>
      <c r="D205" s="120"/>
      <c r="E205" s="57">
        <v>300</v>
      </c>
      <c r="F205" s="74"/>
      <c r="H205" s="86"/>
    </row>
    <row r="206" spans="1:8" s="16" customFormat="1">
      <c r="A206" s="9" t="s">
        <v>307</v>
      </c>
      <c r="B206" s="115" t="s">
        <v>308</v>
      </c>
      <c r="C206" s="115"/>
      <c r="D206" s="116"/>
      <c r="E206" s="10">
        <f>E207</f>
        <v>300</v>
      </c>
      <c r="F206" s="74"/>
      <c r="H206" s="86"/>
    </row>
    <row r="207" spans="1:8" s="15" customFormat="1">
      <c r="A207" s="17"/>
      <c r="B207" s="12" t="s">
        <v>147</v>
      </c>
      <c r="C207" s="109" t="s">
        <v>148</v>
      </c>
      <c r="D207" s="111"/>
      <c r="E207" s="18">
        <v>300</v>
      </c>
      <c r="F207" s="74"/>
      <c r="H207" s="86"/>
    </row>
    <row r="208" spans="1:8" s="16" customFormat="1">
      <c r="A208" s="23" t="s">
        <v>463</v>
      </c>
      <c r="B208" s="119" t="s">
        <v>464</v>
      </c>
      <c r="C208" s="119"/>
      <c r="D208" s="120"/>
      <c r="E208" s="57">
        <v>194</v>
      </c>
      <c r="F208" s="74"/>
      <c r="H208" s="86"/>
    </row>
    <row r="209" spans="1:8" s="16" customFormat="1">
      <c r="A209" s="9" t="s">
        <v>312</v>
      </c>
      <c r="B209" s="115" t="s">
        <v>314</v>
      </c>
      <c r="C209" s="115"/>
      <c r="D209" s="116"/>
      <c r="E209" s="10">
        <f>E210</f>
        <v>194</v>
      </c>
      <c r="F209" s="74"/>
      <c r="H209" s="86"/>
    </row>
    <row r="210" spans="1:8" s="15" customFormat="1" ht="12.75" hidden="1" customHeight="1">
      <c r="A210" s="17"/>
      <c r="B210" s="71" t="s">
        <v>434</v>
      </c>
      <c r="C210" s="129" t="s">
        <v>435</v>
      </c>
      <c r="D210" s="110"/>
      <c r="E210" s="27">
        <f>SUM(E211:E220)</f>
        <v>194</v>
      </c>
      <c r="F210" s="70"/>
      <c r="H210" s="86"/>
    </row>
    <row r="211" spans="1:8" s="15" customFormat="1" ht="12.75" customHeight="1">
      <c r="A211" s="17"/>
      <c r="B211" s="12" t="s">
        <v>313</v>
      </c>
      <c r="C211" s="109" t="s">
        <v>315</v>
      </c>
      <c r="D211" s="111"/>
      <c r="E211" s="18">
        <v>15</v>
      </c>
      <c r="F211" s="74"/>
      <c r="H211" s="86"/>
    </row>
    <row r="212" spans="1:8" s="15" customFormat="1" ht="12.75" customHeight="1">
      <c r="A212" s="17"/>
      <c r="B212" s="12" t="s">
        <v>316</v>
      </c>
      <c r="C212" s="109" t="s">
        <v>317</v>
      </c>
      <c r="D212" s="111"/>
      <c r="E212" s="18">
        <v>2</v>
      </c>
      <c r="F212" s="74"/>
      <c r="H212" s="86"/>
    </row>
    <row r="213" spans="1:8" s="15" customFormat="1" ht="12.75" customHeight="1">
      <c r="A213" s="17"/>
      <c r="B213" s="12" t="s">
        <v>118</v>
      </c>
      <c r="C213" s="109" t="s">
        <v>119</v>
      </c>
      <c r="D213" s="111"/>
      <c r="E213" s="18">
        <v>20</v>
      </c>
      <c r="F213" s="74"/>
      <c r="H213" s="86"/>
    </row>
    <row r="214" spans="1:8" s="15" customFormat="1" ht="12.75" customHeight="1">
      <c r="A214" s="17"/>
      <c r="B214" s="12" t="s">
        <v>120</v>
      </c>
      <c r="C214" s="109" t="s">
        <v>121</v>
      </c>
      <c r="D214" s="111"/>
      <c r="E214" s="18">
        <v>50</v>
      </c>
      <c r="F214" s="74"/>
      <c r="H214" s="86"/>
    </row>
    <row r="215" spans="1:8" s="15" customFormat="1" ht="12.75" customHeight="1">
      <c r="A215" s="17"/>
      <c r="B215" s="12" t="s">
        <v>240</v>
      </c>
      <c r="C215" s="109" t="s">
        <v>241</v>
      </c>
      <c r="D215" s="111"/>
      <c r="E215" s="18">
        <v>1</v>
      </c>
      <c r="F215" s="74"/>
      <c r="H215" s="86"/>
    </row>
    <row r="216" spans="1:8" s="15" customFormat="1" ht="12.75" customHeight="1">
      <c r="A216" s="17"/>
      <c r="B216" s="12" t="s">
        <v>160</v>
      </c>
      <c r="C216" s="109" t="s">
        <v>161</v>
      </c>
      <c r="D216" s="111"/>
      <c r="E216" s="18">
        <v>35</v>
      </c>
      <c r="F216" s="74"/>
      <c r="H216" s="86"/>
    </row>
    <row r="217" spans="1:8" s="15" customFormat="1" ht="12.75" customHeight="1">
      <c r="A217" s="17"/>
      <c r="B217" s="12" t="s">
        <v>122</v>
      </c>
      <c r="C217" s="109" t="s">
        <v>123</v>
      </c>
      <c r="D217" s="111"/>
      <c r="E217" s="18">
        <v>40</v>
      </c>
      <c r="F217" s="74"/>
      <c r="H217" s="86"/>
    </row>
    <row r="218" spans="1:8" s="15" customFormat="1" ht="12.75" customHeight="1">
      <c r="A218" s="17"/>
      <c r="B218" s="12" t="s">
        <v>111</v>
      </c>
      <c r="C218" s="109" t="s">
        <v>113</v>
      </c>
      <c r="D218" s="111"/>
      <c r="E218" s="18">
        <v>20</v>
      </c>
      <c r="F218" s="74"/>
      <c r="H218" s="86"/>
    </row>
    <row r="219" spans="1:8" s="15" customFormat="1" ht="12.75" customHeight="1">
      <c r="A219" s="17"/>
      <c r="B219" s="12" t="s">
        <v>125</v>
      </c>
      <c r="C219" s="109" t="s">
        <v>126</v>
      </c>
      <c r="D219" s="111"/>
      <c r="E219" s="18">
        <v>10</v>
      </c>
      <c r="F219" s="74"/>
      <c r="H219" s="86"/>
    </row>
    <row r="220" spans="1:8" s="15" customFormat="1" ht="12.75" customHeight="1">
      <c r="A220" s="17"/>
      <c r="B220" s="12" t="s">
        <v>318</v>
      </c>
      <c r="C220" s="109" t="s">
        <v>319</v>
      </c>
      <c r="D220" s="111"/>
      <c r="E220" s="18">
        <v>1</v>
      </c>
      <c r="F220" s="74"/>
      <c r="H220" s="86"/>
    </row>
    <row r="221" spans="1:8" s="16" customFormat="1" ht="12.75" customHeight="1">
      <c r="A221" s="23" t="s">
        <v>454</v>
      </c>
      <c r="B221" s="119" t="s">
        <v>455</v>
      </c>
      <c r="C221" s="119"/>
      <c r="D221" s="120"/>
      <c r="E221" s="57">
        <f>E222+E229</f>
        <v>7594</v>
      </c>
      <c r="F221" s="74"/>
      <c r="H221" s="86"/>
    </row>
    <row r="222" spans="1:8" s="16" customFormat="1" ht="12.75" customHeight="1">
      <c r="A222" s="9" t="s">
        <v>320</v>
      </c>
      <c r="B222" s="115" t="s">
        <v>321</v>
      </c>
      <c r="C222" s="115"/>
      <c r="D222" s="116"/>
      <c r="E222" s="10">
        <f>SUM(E223:E228)</f>
        <v>1323</v>
      </c>
      <c r="F222" s="74"/>
      <c r="H222" s="86"/>
    </row>
    <row r="223" spans="1:8" s="15" customFormat="1" ht="12.75" customHeight="1">
      <c r="A223" s="17"/>
      <c r="B223" s="12" t="s">
        <v>136</v>
      </c>
      <c r="C223" s="109" t="s">
        <v>137</v>
      </c>
      <c r="D223" s="111"/>
      <c r="E223" s="18">
        <v>20</v>
      </c>
      <c r="F223" s="74"/>
      <c r="H223" s="86"/>
    </row>
    <row r="224" spans="1:8" s="15" customFormat="1" ht="12.75" customHeight="1">
      <c r="A224" s="17"/>
      <c r="B224" s="12" t="s">
        <v>322</v>
      </c>
      <c r="C224" s="109" t="s">
        <v>323</v>
      </c>
      <c r="D224" s="111"/>
      <c r="E224" s="18">
        <v>900</v>
      </c>
      <c r="F224" s="74"/>
      <c r="H224" s="86"/>
    </row>
    <row r="225" spans="1:8" s="15" customFormat="1" ht="12.75" customHeight="1">
      <c r="A225" s="17"/>
      <c r="B225" s="12" t="s">
        <v>138</v>
      </c>
      <c r="C225" s="109" t="s">
        <v>139</v>
      </c>
      <c r="D225" s="111"/>
      <c r="E225" s="18">
        <v>170</v>
      </c>
      <c r="F225" s="74"/>
      <c r="H225" s="86"/>
    </row>
    <row r="226" spans="1:8" s="15" customFormat="1" ht="12.75" customHeight="1">
      <c r="A226" s="17"/>
      <c r="B226" s="12" t="s">
        <v>140</v>
      </c>
      <c r="C226" s="109" t="s">
        <v>141</v>
      </c>
      <c r="D226" s="111"/>
      <c r="E226" s="18">
        <v>81</v>
      </c>
      <c r="F226" s="74"/>
      <c r="H226" s="86"/>
    </row>
    <row r="227" spans="1:8" s="15" customFormat="1" ht="12.75" customHeight="1">
      <c r="A227" s="17"/>
      <c r="B227" s="12" t="s">
        <v>318</v>
      </c>
      <c r="C227" s="109" t="s">
        <v>319</v>
      </c>
      <c r="D227" s="111"/>
      <c r="E227" s="18">
        <v>2</v>
      </c>
      <c r="F227" s="74"/>
      <c r="H227" s="86"/>
    </row>
    <row r="228" spans="1:8" s="15" customFormat="1" ht="12.75" customHeight="1">
      <c r="A228" s="17"/>
      <c r="B228" s="12" t="s">
        <v>230</v>
      </c>
      <c r="C228" s="109" t="s">
        <v>231</v>
      </c>
      <c r="D228" s="111"/>
      <c r="E228" s="18">
        <v>150</v>
      </c>
      <c r="F228" s="74"/>
      <c r="H228" s="86"/>
    </row>
    <row r="229" spans="1:8" s="16" customFormat="1" ht="12.75" customHeight="1">
      <c r="A229" s="9" t="s">
        <v>334</v>
      </c>
      <c r="B229" s="115" t="s">
        <v>335</v>
      </c>
      <c r="C229" s="115"/>
      <c r="D229" s="116"/>
      <c r="E229" s="10">
        <v>6271</v>
      </c>
      <c r="F229" s="74"/>
      <c r="H229" s="86"/>
    </row>
    <row r="230" spans="1:8" s="15" customFormat="1">
      <c r="A230" s="17"/>
      <c r="B230" s="24"/>
      <c r="C230" s="25" t="s">
        <v>434</v>
      </c>
      <c r="D230" s="26" t="s">
        <v>435</v>
      </c>
      <c r="E230" s="27">
        <v>6171</v>
      </c>
      <c r="F230" s="70"/>
      <c r="H230" s="86"/>
    </row>
    <row r="231" spans="1:8" s="15" customFormat="1" ht="12.75" customHeight="1">
      <c r="A231" s="17"/>
      <c r="B231" s="12" t="s">
        <v>134</v>
      </c>
      <c r="C231" s="109" t="s">
        <v>135</v>
      </c>
      <c r="D231" s="111"/>
      <c r="E231" s="18">
        <v>2550</v>
      </c>
      <c r="F231" s="74"/>
      <c r="H231" s="86"/>
    </row>
    <row r="232" spans="1:8" s="15" customFormat="1" ht="12.75" customHeight="1">
      <c r="A232" s="17"/>
      <c r="B232" s="12" t="s">
        <v>136</v>
      </c>
      <c r="C232" s="109" t="s">
        <v>137</v>
      </c>
      <c r="D232" s="111"/>
      <c r="E232" s="18">
        <v>70</v>
      </c>
      <c r="F232" s="74"/>
      <c r="H232" s="86"/>
    </row>
    <row r="233" spans="1:8" s="15" customFormat="1" ht="12.75" customHeight="1">
      <c r="A233" s="17"/>
      <c r="B233" s="12" t="s">
        <v>138</v>
      </c>
      <c r="C233" s="109" t="s">
        <v>139</v>
      </c>
      <c r="D233" s="111"/>
      <c r="E233" s="18">
        <v>638</v>
      </c>
      <c r="F233" s="74"/>
      <c r="H233" s="86"/>
    </row>
    <row r="234" spans="1:8" s="15" customFormat="1" ht="12.75" customHeight="1">
      <c r="A234" s="17"/>
      <c r="B234" s="12" t="s">
        <v>140</v>
      </c>
      <c r="C234" s="109" t="s">
        <v>191</v>
      </c>
      <c r="D234" s="111"/>
      <c r="E234" s="18">
        <v>230</v>
      </c>
      <c r="F234" s="74"/>
      <c r="H234" s="86"/>
    </row>
    <row r="235" spans="1:8" s="15" customFormat="1" ht="12.75" customHeight="1">
      <c r="A235" s="17"/>
      <c r="B235" s="12" t="s">
        <v>340</v>
      </c>
      <c r="C235" s="109" t="s">
        <v>341</v>
      </c>
      <c r="D235" s="111"/>
      <c r="E235" s="18">
        <v>20</v>
      </c>
      <c r="F235" s="74"/>
      <c r="H235" s="86"/>
    </row>
    <row r="236" spans="1:8" s="15" customFormat="1" ht="12.75" customHeight="1">
      <c r="A236" s="17"/>
      <c r="B236" s="12" t="s">
        <v>184</v>
      </c>
      <c r="C236" s="109" t="s">
        <v>185</v>
      </c>
      <c r="D236" s="111"/>
      <c r="E236" s="18">
        <v>30</v>
      </c>
      <c r="F236" s="74"/>
      <c r="H236" s="86"/>
    </row>
    <row r="237" spans="1:8" s="15" customFormat="1" ht="12.75" customHeight="1">
      <c r="A237" s="17"/>
      <c r="B237" s="12" t="s">
        <v>118</v>
      </c>
      <c r="C237" s="109" t="s">
        <v>119</v>
      </c>
      <c r="D237" s="111"/>
      <c r="E237" s="18">
        <v>30</v>
      </c>
      <c r="F237" s="74"/>
      <c r="H237" s="86"/>
    </row>
    <row r="238" spans="1:8" s="15" customFormat="1" ht="12.75" customHeight="1">
      <c r="A238" s="17"/>
      <c r="B238" s="12" t="s">
        <v>120</v>
      </c>
      <c r="C238" s="109" t="s">
        <v>121</v>
      </c>
      <c r="D238" s="111"/>
      <c r="E238" s="18">
        <v>150</v>
      </c>
      <c r="F238" s="74"/>
      <c r="H238" s="86"/>
    </row>
    <row r="239" spans="1:8" s="15" customFormat="1" ht="12.75" customHeight="1">
      <c r="A239" s="17"/>
      <c r="B239" s="12" t="s">
        <v>240</v>
      </c>
      <c r="C239" s="109" t="s">
        <v>241</v>
      </c>
      <c r="D239" s="111"/>
      <c r="E239" s="18">
        <v>25</v>
      </c>
      <c r="F239" s="74"/>
      <c r="H239" s="86"/>
    </row>
    <row r="240" spans="1:8" s="15" customFormat="1">
      <c r="A240" s="17"/>
      <c r="B240" s="12" t="s">
        <v>242</v>
      </c>
      <c r="C240" s="109" t="s">
        <v>243</v>
      </c>
      <c r="D240" s="111"/>
      <c r="E240" s="18">
        <v>200</v>
      </c>
      <c r="F240" s="74"/>
      <c r="H240" s="86"/>
    </row>
    <row r="241" spans="1:8" s="15" customFormat="1" ht="12.75" customHeight="1">
      <c r="A241" s="17"/>
      <c r="B241" s="12" t="s">
        <v>160</v>
      </c>
      <c r="C241" s="109" t="s">
        <v>161</v>
      </c>
      <c r="D241" s="111"/>
      <c r="E241" s="18">
        <v>150</v>
      </c>
      <c r="F241" s="74"/>
      <c r="H241" s="86"/>
    </row>
    <row r="242" spans="1:8" s="15" customFormat="1" ht="12.75" customHeight="1">
      <c r="A242" s="17"/>
      <c r="B242" s="12" t="s">
        <v>122</v>
      </c>
      <c r="C242" s="109" t="s">
        <v>123</v>
      </c>
      <c r="D242" s="111"/>
      <c r="E242" s="18">
        <v>60</v>
      </c>
      <c r="F242" s="74"/>
      <c r="H242" s="86"/>
    </row>
    <row r="243" spans="1:8" s="15" customFormat="1" ht="12.75" customHeight="1">
      <c r="A243" s="17"/>
      <c r="B243" s="12" t="s">
        <v>330</v>
      </c>
      <c r="C243" s="109" t="s">
        <v>331</v>
      </c>
      <c r="D243" s="111"/>
      <c r="E243" s="18">
        <v>30</v>
      </c>
      <c r="F243" s="74"/>
      <c r="H243" s="86"/>
    </row>
    <row r="244" spans="1:8" s="15" customFormat="1" ht="12.75" customHeight="1">
      <c r="A244" s="17"/>
      <c r="B244" s="12" t="s">
        <v>342</v>
      </c>
      <c r="C244" s="109" t="s">
        <v>343</v>
      </c>
      <c r="D244" s="111"/>
      <c r="E244" s="18">
        <v>85</v>
      </c>
      <c r="F244" s="74"/>
      <c r="H244" s="86"/>
    </row>
    <row r="245" spans="1:8" s="15" customFormat="1" ht="12.75" customHeight="1">
      <c r="A245" s="17"/>
      <c r="B245" s="12" t="s">
        <v>344</v>
      </c>
      <c r="C245" s="109" t="s">
        <v>345</v>
      </c>
      <c r="D245" s="111"/>
      <c r="E245" s="18">
        <v>120</v>
      </c>
      <c r="F245" s="74"/>
      <c r="H245" s="86"/>
    </row>
    <row r="246" spans="1:8" s="15" customFormat="1" ht="12.75" customHeight="1">
      <c r="A246" s="17"/>
      <c r="B246" s="12" t="s">
        <v>346</v>
      </c>
      <c r="C246" s="109" t="s">
        <v>347</v>
      </c>
      <c r="D246" s="111"/>
      <c r="E246" s="18">
        <v>60</v>
      </c>
      <c r="F246" s="74"/>
      <c r="H246" s="86"/>
    </row>
    <row r="247" spans="1:8" s="15" customFormat="1" ht="12.75" customHeight="1">
      <c r="A247" s="17"/>
      <c r="B247" s="12" t="s">
        <v>348</v>
      </c>
      <c r="C247" s="109" t="s">
        <v>349</v>
      </c>
      <c r="D247" s="111"/>
      <c r="E247" s="18">
        <v>40</v>
      </c>
      <c r="F247" s="74"/>
      <c r="H247" s="86"/>
    </row>
    <row r="248" spans="1:8" s="15" customFormat="1" ht="12.75" customHeight="1">
      <c r="A248" s="17"/>
      <c r="B248" s="12" t="s">
        <v>111</v>
      </c>
      <c r="C248" s="109" t="s">
        <v>113</v>
      </c>
      <c r="D248" s="111"/>
      <c r="E248" s="18">
        <v>360</v>
      </c>
      <c r="F248" s="74"/>
      <c r="H248" s="86"/>
    </row>
    <row r="249" spans="1:8" s="15" customFormat="1" ht="12.75" customHeight="1">
      <c r="A249" s="17"/>
      <c r="B249" s="12" t="s">
        <v>125</v>
      </c>
      <c r="C249" s="109" t="s">
        <v>126</v>
      </c>
      <c r="D249" s="111"/>
      <c r="E249" s="18">
        <v>50</v>
      </c>
      <c r="F249" s="74"/>
      <c r="H249" s="86"/>
    </row>
    <row r="250" spans="1:8" s="15" customFormat="1" ht="12.75" customHeight="1">
      <c r="A250" s="17"/>
      <c r="B250" s="12" t="s">
        <v>351</v>
      </c>
      <c r="C250" s="109" t="s">
        <v>352</v>
      </c>
      <c r="D250" s="111"/>
      <c r="E250" s="18">
        <v>10</v>
      </c>
      <c r="F250" s="74"/>
      <c r="H250" s="86"/>
    </row>
    <row r="251" spans="1:8" s="15" customFormat="1" ht="12.75" customHeight="1">
      <c r="A251" s="17"/>
      <c r="B251" s="12" t="s">
        <v>318</v>
      </c>
      <c r="C251" s="109" t="s">
        <v>319</v>
      </c>
      <c r="D251" s="111"/>
      <c r="E251" s="18">
        <v>12</v>
      </c>
      <c r="F251" s="74"/>
      <c r="H251" s="86"/>
    </row>
    <row r="252" spans="1:8" s="15" customFormat="1">
      <c r="A252" s="17"/>
      <c r="B252" s="12" t="s">
        <v>206</v>
      </c>
      <c r="C252" s="109" t="s">
        <v>207</v>
      </c>
      <c r="D252" s="111"/>
      <c r="E252" s="18">
        <v>25</v>
      </c>
      <c r="F252" s="74"/>
      <c r="H252" s="86"/>
    </row>
    <row r="253" spans="1:8" s="15" customFormat="1" ht="12.75" customHeight="1">
      <c r="A253" s="17"/>
      <c r="B253" s="12" t="s">
        <v>355</v>
      </c>
      <c r="C253" s="109" t="s">
        <v>356</v>
      </c>
      <c r="D253" s="111"/>
      <c r="E253" s="18">
        <v>300</v>
      </c>
      <c r="F253" s="74"/>
      <c r="H253" s="86"/>
    </row>
    <row r="254" spans="1:8" s="15" customFormat="1" ht="12.75" customHeight="1">
      <c r="A254" s="17"/>
      <c r="B254" s="12" t="s">
        <v>162</v>
      </c>
      <c r="C254" s="109" t="s">
        <v>163</v>
      </c>
      <c r="D254" s="111"/>
      <c r="E254" s="18">
        <v>3</v>
      </c>
      <c r="F254" s="74"/>
      <c r="H254" s="86"/>
    </row>
    <row r="255" spans="1:8" s="15" customFormat="1" ht="12.75" customHeight="1">
      <c r="A255" s="17"/>
      <c r="B255" s="12" t="s">
        <v>357</v>
      </c>
      <c r="C255" s="109" t="s">
        <v>358</v>
      </c>
      <c r="D255" s="111"/>
      <c r="E255" s="18">
        <v>3</v>
      </c>
      <c r="F255" s="74"/>
      <c r="H255" s="86"/>
    </row>
    <row r="256" spans="1:8" s="15" customFormat="1" ht="12.75" customHeight="1">
      <c r="A256" s="17"/>
      <c r="B256" s="12" t="s">
        <v>324</v>
      </c>
      <c r="C256" s="109" t="s">
        <v>325</v>
      </c>
      <c r="D256" s="111"/>
      <c r="E256" s="18">
        <v>20</v>
      </c>
      <c r="F256" s="74"/>
      <c r="H256" s="86"/>
    </row>
    <row r="257" spans="1:8" s="15" customFormat="1" ht="12.75" customHeight="1">
      <c r="A257" s="17"/>
      <c r="B257" s="12" t="s">
        <v>359</v>
      </c>
      <c r="C257" s="109" t="s">
        <v>360</v>
      </c>
      <c r="D257" s="111"/>
      <c r="E257" s="18">
        <v>300</v>
      </c>
      <c r="F257" s="74"/>
      <c r="H257" s="86"/>
    </row>
    <row r="258" spans="1:8" s="15" customFormat="1" ht="12.75" customHeight="1">
      <c r="A258" s="17"/>
      <c r="B258" s="12" t="s">
        <v>302</v>
      </c>
      <c r="C258" s="109" t="s">
        <v>303</v>
      </c>
      <c r="D258" s="110"/>
      <c r="E258" s="18">
        <v>600</v>
      </c>
      <c r="F258" s="74"/>
      <c r="H258" s="86"/>
    </row>
    <row r="259" spans="1:8" s="15" customFormat="1">
      <c r="A259" s="17"/>
      <c r="B259" s="24"/>
      <c r="C259" s="25" t="s">
        <v>482</v>
      </c>
      <c r="D259" s="26" t="s">
        <v>483</v>
      </c>
      <c r="E259" s="27">
        <v>100</v>
      </c>
      <c r="F259" s="70"/>
      <c r="H259" s="86"/>
    </row>
    <row r="260" spans="1:8" s="15" customFormat="1" ht="12.75" customHeight="1">
      <c r="A260" s="17"/>
      <c r="B260" s="12" t="s">
        <v>147</v>
      </c>
      <c r="C260" s="109" t="s">
        <v>481</v>
      </c>
      <c r="D260" s="111"/>
      <c r="E260" s="18">
        <v>100</v>
      </c>
      <c r="F260" s="74"/>
      <c r="H260" s="86"/>
    </row>
    <row r="261" spans="1:8" s="16" customFormat="1" ht="12.75" customHeight="1">
      <c r="A261" s="23" t="s">
        <v>456</v>
      </c>
      <c r="B261" s="119" t="s">
        <v>457</v>
      </c>
      <c r="C261" s="119"/>
      <c r="D261" s="120"/>
      <c r="E261" s="57">
        <f>E262+E264+E266</f>
        <v>1245</v>
      </c>
      <c r="F261" s="74"/>
      <c r="H261" s="86"/>
    </row>
    <row r="262" spans="1:8" s="16" customFormat="1" ht="12.75" customHeight="1">
      <c r="A262" s="9" t="s">
        <v>362</v>
      </c>
      <c r="B262" s="115" t="s">
        <v>364</v>
      </c>
      <c r="C262" s="115"/>
      <c r="D262" s="116"/>
      <c r="E262" s="10">
        <v>25</v>
      </c>
      <c r="F262" s="74"/>
      <c r="H262" s="86"/>
    </row>
    <row r="263" spans="1:8" s="15" customFormat="1" ht="12.75" customHeight="1">
      <c r="A263" s="17"/>
      <c r="B263" s="12" t="s">
        <v>366</v>
      </c>
      <c r="C263" s="109" t="s">
        <v>367</v>
      </c>
      <c r="D263" s="111"/>
      <c r="E263" s="18">
        <v>25</v>
      </c>
      <c r="F263" s="74"/>
      <c r="H263" s="86"/>
    </row>
    <row r="264" spans="1:8" s="16" customFormat="1" ht="12.75" customHeight="1">
      <c r="A264" s="9" t="s">
        <v>368</v>
      </c>
      <c r="B264" s="115" t="s">
        <v>369</v>
      </c>
      <c r="C264" s="115"/>
      <c r="D264" s="116"/>
      <c r="E264" s="10">
        <f>E265</f>
        <v>220</v>
      </c>
      <c r="F264" s="74"/>
      <c r="H264" s="86"/>
    </row>
    <row r="265" spans="1:8" s="15" customFormat="1" ht="12.75" customHeight="1">
      <c r="A265" s="17"/>
      <c r="B265" s="12" t="s">
        <v>366</v>
      </c>
      <c r="C265" s="109" t="s">
        <v>367</v>
      </c>
      <c r="D265" s="111"/>
      <c r="E265" s="18">
        <v>220</v>
      </c>
      <c r="F265" s="74"/>
      <c r="H265" s="86"/>
    </row>
    <row r="266" spans="1:8" s="16" customFormat="1" ht="12.75" customHeight="1">
      <c r="A266" s="9" t="s">
        <v>370</v>
      </c>
      <c r="B266" s="115" t="s">
        <v>371</v>
      </c>
      <c r="C266" s="115"/>
      <c r="D266" s="116"/>
      <c r="E266" s="10">
        <f>E267</f>
        <v>1000</v>
      </c>
      <c r="F266" s="74"/>
      <c r="H266" s="86"/>
    </row>
    <row r="267" spans="1:8" s="15" customFormat="1" hidden="1">
      <c r="A267" s="17"/>
      <c r="B267" s="24"/>
      <c r="C267" s="25" t="s">
        <v>434</v>
      </c>
      <c r="D267" s="26" t="s">
        <v>435</v>
      </c>
      <c r="E267" s="27">
        <f>E268</f>
        <v>1000</v>
      </c>
      <c r="F267" s="70"/>
      <c r="H267" s="86"/>
    </row>
    <row r="268" spans="1:8" s="15" customFormat="1" ht="12.75" customHeight="1">
      <c r="A268" s="17"/>
      <c r="B268" s="12" t="s">
        <v>162</v>
      </c>
      <c r="C268" s="109" t="s">
        <v>372</v>
      </c>
      <c r="D268" s="111"/>
      <c r="E268" s="18">
        <v>1000</v>
      </c>
      <c r="F268" s="74"/>
      <c r="H268" s="86"/>
    </row>
    <row r="269" spans="1:8" s="16" customFormat="1" ht="12.75" customHeight="1">
      <c r="A269" s="23" t="s">
        <v>458</v>
      </c>
      <c r="B269" s="119" t="s">
        <v>459</v>
      </c>
      <c r="C269" s="119"/>
      <c r="D269" s="120"/>
      <c r="E269" s="57">
        <f>E270</f>
        <v>110</v>
      </c>
      <c r="F269" s="74"/>
      <c r="H269" s="86"/>
    </row>
    <row r="270" spans="1:8" s="16" customFormat="1" ht="12.75" customHeight="1">
      <c r="A270" s="9" t="s">
        <v>374</v>
      </c>
      <c r="B270" s="115" t="s">
        <v>376</v>
      </c>
      <c r="C270" s="115"/>
      <c r="D270" s="116"/>
      <c r="E270" s="10">
        <f>SUM(E271:E271)</f>
        <v>110</v>
      </c>
      <c r="F270" s="74"/>
      <c r="H270" s="86"/>
    </row>
    <row r="271" spans="1:8" s="15" customFormat="1" ht="12.75" customHeight="1">
      <c r="A271" s="17"/>
      <c r="B271" s="12" t="s">
        <v>375</v>
      </c>
      <c r="C271" s="109" t="s">
        <v>377</v>
      </c>
      <c r="D271" s="111"/>
      <c r="E271" s="18">
        <v>110</v>
      </c>
      <c r="F271" s="74"/>
      <c r="H271" s="86"/>
    </row>
    <row r="273" spans="1:8" ht="15.75">
      <c r="A273" s="2"/>
      <c r="B273" s="3" t="s">
        <v>466</v>
      </c>
      <c r="C273" s="3"/>
      <c r="D273" s="4"/>
      <c r="E273" s="1">
        <f>E3</f>
        <v>41090.199999999997</v>
      </c>
    </row>
    <row r="275" spans="1:8" ht="15.75">
      <c r="A275" s="2"/>
      <c r="B275" s="3" t="s">
        <v>467</v>
      </c>
      <c r="C275" s="3"/>
      <c r="D275" s="4"/>
      <c r="E275" s="1">
        <f>Příjmy!E115-Výdaje!E273</f>
        <v>-10709.499999999996</v>
      </c>
    </row>
    <row r="277" spans="1:8" s="14" customFormat="1" ht="15" customHeight="1">
      <c r="A277" s="60"/>
      <c r="B277" s="130" t="s">
        <v>465</v>
      </c>
      <c r="C277" s="130"/>
      <c r="D277" s="131"/>
      <c r="E277" s="83">
        <v>10709.5</v>
      </c>
      <c r="F277" s="82"/>
      <c r="H277" s="85"/>
    </row>
    <row r="278" spans="1:8" s="15" customFormat="1" ht="12.75" customHeight="1">
      <c r="A278" s="17"/>
      <c r="B278" s="12" t="s">
        <v>106</v>
      </c>
      <c r="C278" s="109" t="s">
        <v>107</v>
      </c>
      <c r="D278" s="111"/>
      <c r="E278" s="18">
        <v>10709.5</v>
      </c>
      <c r="F278" s="70"/>
      <c r="H278" s="86"/>
    </row>
    <row r="282" spans="1:8">
      <c r="B282" t="s">
        <v>491</v>
      </c>
    </row>
    <row r="284" spans="1:8">
      <c r="B284" t="s">
        <v>492</v>
      </c>
    </row>
    <row r="286" spans="1:8">
      <c r="B286" t="s">
        <v>493</v>
      </c>
    </row>
    <row r="288" spans="1:8">
      <c r="B288" t="s">
        <v>492</v>
      </c>
    </row>
  </sheetData>
  <mergeCells count="243">
    <mergeCell ref="B261:D261"/>
    <mergeCell ref="B262:D262"/>
    <mergeCell ref="B264:D264"/>
    <mergeCell ref="B266:D266"/>
    <mergeCell ref="C255:D255"/>
    <mergeCell ref="C256:D256"/>
    <mergeCell ref="C217:D217"/>
    <mergeCell ref="C250:D250"/>
    <mergeCell ref="B221:D221"/>
    <mergeCell ref="C228:D228"/>
    <mergeCell ref="B222:D222"/>
    <mergeCell ref="C220:D220"/>
    <mergeCell ref="C223:D223"/>
    <mergeCell ref="C268:D268"/>
    <mergeCell ref="C245:D245"/>
    <mergeCell ref="C278:D278"/>
    <mergeCell ref="B277:D277"/>
    <mergeCell ref="B3:D3"/>
    <mergeCell ref="B4:D4"/>
    <mergeCell ref="B19:D19"/>
    <mergeCell ref="B44:D44"/>
    <mergeCell ref="B58:D58"/>
    <mergeCell ref="C253:D253"/>
    <mergeCell ref="C258:D258"/>
    <mergeCell ref="C271:D271"/>
    <mergeCell ref="C227:D227"/>
    <mergeCell ref="B269:D269"/>
    <mergeCell ref="C225:D225"/>
    <mergeCell ref="C226:D226"/>
    <mergeCell ref="C257:D257"/>
    <mergeCell ref="C260:D260"/>
    <mergeCell ref="C263:D263"/>
    <mergeCell ref="C265:D265"/>
    <mergeCell ref="C216:D216"/>
    <mergeCell ref="C251:D251"/>
    <mergeCell ref="C218:D218"/>
    <mergeCell ref="B270:D270"/>
    <mergeCell ref="C254:D254"/>
    <mergeCell ref="C235:D235"/>
    <mergeCell ref="C236:D236"/>
    <mergeCell ref="C237:D237"/>
    <mergeCell ref="C238:D238"/>
    <mergeCell ref="C239:D239"/>
    <mergeCell ref="C252:D252"/>
    <mergeCell ref="C246:D246"/>
    <mergeCell ref="C247:D247"/>
    <mergeCell ref="C248:D248"/>
    <mergeCell ref="C249:D249"/>
    <mergeCell ref="C211:D211"/>
    <mergeCell ref="C240:D240"/>
    <mergeCell ref="C241:D241"/>
    <mergeCell ref="C242:D242"/>
    <mergeCell ref="C231:D231"/>
    <mergeCell ref="C244:D244"/>
    <mergeCell ref="C243:D243"/>
    <mergeCell ref="C232:D232"/>
    <mergeCell ref="C233:D233"/>
    <mergeCell ref="C214:D214"/>
    <mergeCell ref="C215:D215"/>
    <mergeCell ref="B209:D209"/>
    <mergeCell ref="C201:D201"/>
    <mergeCell ref="C202:D202"/>
    <mergeCell ref="C204:D204"/>
    <mergeCell ref="C203:D203"/>
    <mergeCell ref="C199:D199"/>
    <mergeCell ref="C234:D234"/>
    <mergeCell ref="B206:D206"/>
    <mergeCell ref="B229:D229"/>
    <mergeCell ref="C212:D212"/>
    <mergeCell ref="C224:D224"/>
    <mergeCell ref="B205:D205"/>
    <mergeCell ref="B208:D208"/>
    <mergeCell ref="C210:D210"/>
    <mergeCell ref="C219:D219"/>
    <mergeCell ref="C213:D213"/>
    <mergeCell ref="C200:D200"/>
    <mergeCell ref="B186:D186"/>
    <mergeCell ref="C190:D190"/>
    <mergeCell ref="C193:D193"/>
    <mergeCell ref="C194:D194"/>
    <mergeCell ref="B191:D191"/>
    <mergeCell ref="C195:D195"/>
    <mergeCell ref="B189:D189"/>
    <mergeCell ref="C207:D207"/>
    <mergeCell ref="C196:D196"/>
    <mergeCell ref="C192:D192"/>
    <mergeCell ref="C198:D198"/>
    <mergeCell ref="C197:D197"/>
    <mergeCell ref="C181:D181"/>
    <mergeCell ref="C184:D184"/>
    <mergeCell ref="B182:D182"/>
    <mergeCell ref="B175:D175"/>
    <mergeCell ref="C176:D176"/>
    <mergeCell ref="C188:D188"/>
    <mergeCell ref="C187:D187"/>
    <mergeCell ref="B183:D183"/>
    <mergeCell ref="C180:D180"/>
    <mergeCell ref="C162:D162"/>
    <mergeCell ref="C155:D155"/>
    <mergeCell ref="C156:D156"/>
    <mergeCell ref="C173:D173"/>
    <mergeCell ref="B169:D169"/>
    <mergeCell ref="C165:D165"/>
    <mergeCell ref="C166:D166"/>
    <mergeCell ref="C167:D167"/>
    <mergeCell ref="C168:D168"/>
    <mergeCell ref="C171:D171"/>
    <mergeCell ref="C172:D172"/>
    <mergeCell ref="C86:D86"/>
    <mergeCell ref="C88:D88"/>
    <mergeCell ref="C89:D89"/>
    <mergeCell ref="C115:D115"/>
    <mergeCell ref="C107:D107"/>
    <mergeCell ref="B100:D100"/>
    <mergeCell ref="B104:D104"/>
    <mergeCell ref="C92:D92"/>
    <mergeCell ref="C93:D93"/>
    <mergeCell ref="C95:D95"/>
    <mergeCell ref="C102:D102"/>
    <mergeCell ref="C99:D99"/>
    <mergeCell ref="C97:D97"/>
    <mergeCell ref="C112:D112"/>
    <mergeCell ref="C113:D113"/>
    <mergeCell ref="C111:D111"/>
    <mergeCell ref="C121:D121"/>
    <mergeCell ref="C127:D127"/>
    <mergeCell ref="B114:D114"/>
    <mergeCell ref="B118:D118"/>
    <mergeCell ref="C152:D152"/>
    <mergeCell ref="C122:D122"/>
    <mergeCell ref="C90:D90"/>
    <mergeCell ref="C91:D91"/>
    <mergeCell ref="B138:D138"/>
    <mergeCell ref="B139:D139"/>
    <mergeCell ref="C116:D116"/>
    <mergeCell ref="C120:D120"/>
    <mergeCell ref="B117:D117"/>
    <mergeCell ref="C124:D124"/>
    <mergeCell ref="C125:D125"/>
    <mergeCell ref="C126:D126"/>
    <mergeCell ref="B123:D123"/>
    <mergeCell ref="C136:D136"/>
    <mergeCell ref="C150:D150"/>
    <mergeCell ref="C128:D128"/>
    <mergeCell ref="B148:D148"/>
    <mergeCell ref="C142:D142"/>
    <mergeCell ref="C143:D143"/>
    <mergeCell ref="C185:D185"/>
    <mergeCell ref="B177:D177"/>
    <mergeCell ref="C129:D129"/>
    <mergeCell ref="C130:D130"/>
    <mergeCell ref="C170:D170"/>
    <mergeCell ref="C131:D131"/>
    <mergeCell ref="C141:D141"/>
    <mergeCell ref="C137:D137"/>
    <mergeCell ref="C140:D140"/>
    <mergeCell ref="C178:D178"/>
    <mergeCell ref="C179:D179"/>
    <mergeCell ref="C157:D157"/>
    <mergeCell ref="C154:D154"/>
    <mergeCell ref="C144:D144"/>
    <mergeCell ref="C145:D145"/>
    <mergeCell ref="C146:D146"/>
    <mergeCell ref="C147:D147"/>
    <mergeCell ref="C151:D151"/>
    <mergeCell ref="C174:D174"/>
    <mergeCell ref="C153:D153"/>
    <mergeCell ref="B163:D163"/>
    <mergeCell ref="C159:D159"/>
    <mergeCell ref="C160:D160"/>
    <mergeCell ref="C161:D161"/>
    <mergeCell ref="C67:D67"/>
    <mergeCell ref="C66:D66"/>
    <mergeCell ref="C63:D63"/>
    <mergeCell ref="C62:D62"/>
    <mergeCell ref="B64:D64"/>
    <mergeCell ref="B108:D108"/>
    <mergeCell ref="B110:D110"/>
    <mergeCell ref="B68:D68"/>
    <mergeCell ref="B80:D80"/>
    <mergeCell ref="C78:D78"/>
    <mergeCell ref="C69:D69"/>
    <mergeCell ref="C70:D70"/>
    <mergeCell ref="C71:D71"/>
    <mergeCell ref="C77:D77"/>
    <mergeCell ref="C72:D72"/>
    <mergeCell ref="C109:D109"/>
    <mergeCell ref="C73:D73"/>
    <mergeCell ref="C74:D74"/>
    <mergeCell ref="C75:D75"/>
    <mergeCell ref="C76:D76"/>
    <mergeCell ref="C79:D79"/>
    <mergeCell ref="C82:D82"/>
    <mergeCell ref="C83:D83"/>
    <mergeCell ref="C84:D84"/>
    <mergeCell ref="A2:D2"/>
    <mergeCell ref="B7:D7"/>
    <mergeCell ref="B9:D9"/>
    <mergeCell ref="B20:D20"/>
    <mergeCell ref="B5:D5"/>
    <mergeCell ref="C16:D16"/>
    <mergeCell ref="C10:D10"/>
    <mergeCell ref="C14:D14"/>
    <mergeCell ref="C13:D13"/>
    <mergeCell ref="C12:D12"/>
    <mergeCell ref="C15:D15"/>
    <mergeCell ref="B17:D17"/>
    <mergeCell ref="C6:D6"/>
    <mergeCell ref="C18:D18"/>
    <mergeCell ref="C8:D8"/>
    <mergeCell ref="C22:D22"/>
    <mergeCell ref="C23:D23"/>
    <mergeCell ref="C106:D106"/>
    <mergeCell ref="C25:D25"/>
    <mergeCell ref="C31:D31"/>
    <mergeCell ref="C28:D28"/>
    <mergeCell ref="C29:D29"/>
    <mergeCell ref="C30:D30"/>
    <mergeCell ref="C38:D38"/>
    <mergeCell ref="C54:D54"/>
    <mergeCell ref="B42:D42"/>
    <mergeCell ref="C49:D49"/>
    <mergeCell ref="C41:D41"/>
    <mergeCell ref="C43:D43"/>
    <mergeCell ref="C47:D47"/>
    <mergeCell ref="C61:D61"/>
    <mergeCell ref="C57:D57"/>
    <mergeCell ref="B59:D59"/>
    <mergeCell ref="C55:D55"/>
    <mergeCell ref="B45:D45"/>
    <mergeCell ref="B65:D65"/>
    <mergeCell ref="B52:D52"/>
    <mergeCell ref="C51:D51"/>
    <mergeCell ref="C36:D36"/>
    <mergeCell ref="C33:D33"/>
    <mergeCell ref="C35:D35"/>
    <mergeCell ref="C50:D50"/>
    <mergeCell ref="C48:D48"/>
    <mergeCell ref="C11:D11"/>
    <mergeCell ref="C39:D39"/>
    <mergeCell ref="C24:D24"/>
    <mergeCell ref="C26:D26"/>
    <mergeCell ref="C27:D27"/>
  </mergeCells>
  <phoneticPr fontId="7" type="noConversion"/>
  <printOptions horizontalCentered="1"/>
  <pageMargins left="0.59055118110236227" right="0.59055118110236227" top="0.51181102362204722" bottom="1.1811023622047245" header="0.31496062992125984" footer="0.31496062992125984"/>
  <pageSetup paperSize="9" scale="95" orientation="portrait" r:id="rId1"/>
  <headerFooter alignWithMargins="0">
    <oddHeader>&amp;R&amp;P/&amp;N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0"/>
  <dimension ref="A1:M12"/>
  <sheetViews>
    <sheetView showGridLines="0" workbookViewId="0">
      <selection activeCell="A3" sqref="A3:IV3"/>
    </sheetView>
  </sheetViews>
  <sheetFormatPr defaultRowHeight="12.75"/>
  <cols>
    <col min="1" max="1" width="7.42578125" style="8" customWidth="1"/>
    <col min="2" max="3" width="9.7109375" style="8" customWidth="1"/>
    <col min="4" max="4" width="50.7109375" customWidth="1"/>
    <col min="5" max="8" width="15.7109375" customWidth="1"/>
    <col min="9" max="9" width="11.7109375" customWidth="1"/>
    <col min="10" max="10" width="15.7109375" customWidth="1"/>
    <col min="11" max="11" width="11.7109375" customWidth="1"/>
    <col min="12" max="12" width="15.7109375" customWidth="1"/>
    <col min="13" max="13" width="11.7109375" customWidth="1"/>
  </cols>
  <sheetData>
    <row r="1" spans="1:13" s="21" customFormat="1" ht="27.75" customHeight="1">
      <c r="A1" s="22" t="s">
        <v>10</v>
      </c>
      <c r="B1" s="20"/>
      <c r="C1" s="20"/>
    </row>
    <row r="2" spans="1:13" s="13" customFormat="1" ht="36">
      <c r="A2" s="112" t="s">
        <v>18</v>
      </c>
      <c r="B2" s="113"/>
      <c r="C2" s="113"/>
      <c r="D2" s="114"/>
      <c r="E2" s="6" t="s">
        <v>0</v>
      </c>
      <c r="F2" s="6" t="s">
        <v>1</v>
      </c>
      <c r="G2" s="6" t="s">
        <v>2</v>
      </c>
      <c r="H2" s="6" t="s">
        <v>3</v>
      </c>
      <c r="I2" s="7" t="s">
        <v>4</v>
      </c>
      <c r="J2" s="6" t="s">
        <v>5</v>
      </c>
      <c r="K2" s="7" t="s">
        <v>6</v>
      </c>
      <c r="L2" s="6" t="s">
        <v>7</v>
      </c>
      <c r="M2" s="7" t="s">
        <v>8</v>
      </c>
    </row>
    <row r="3" spans="1:13" s="14" customFormat="1" ht="15">
      <c r="A3" s="60" t="s">
        <v>9</v>
      </c>
      <c r="B3" s="117" t="s">
        <v>16</v>
      </c>
      <c r="C3" s="117"/>
      <c r="D3" s="118"/>
      <c r="E3" s="61">
        <v>-19545522</v>
      </c>
      <c r="F3" s="61">
        <v>-29545522</v>
      </c>
      <c r="G3" s="61">
        <v>-55555555</v>
      </c>
      <c r="H3" s="61">
        <f t="shared" ref="H3:H8" si="0">F3-E3</f>
        <v>-10000000</v>
      </c>
      <c r="I3" s="62">
        <f t="shared" ref="I3:I8" si="1">F3/E3</f>
        <v>1.5116261412716427</v>
      </c>
      <c r="J3" s="61">
        <f t="shared" ref="J3:J8" si="2">G3-E3</f>
        <v>-36010033</v>
      </c>
      <c r="K3" s="62">
        <f t="shared" ref="K3:K8" si="3">G3/E3</f>
        <v>2.8423674230854514</v>
      </c>
      <c r="L3" s="61">
        <f t="shared" ref="L3:L8" si="4">G3-F3</f>
        <v>-26010033</v>
      </c>
      <c r="M3" s="62">
        <f t="shared" ref="M3:M8" si="5">G3/F3</f>
        <v>1.8803375685831512</v>
      </c>
    </row>
    <row r="4" spans="1:13" s="16" customFormat="1">
      <c r="A4" s="9">
        <v>1039</v>
      </c>
      <c r="B4" s="115" t="s">
        <v>12</v>
      </c>
      <c r="C4" s="115"/>
      <c r="D4" s="116"/>
      <c r="E4" s="10">
        <v>-19545522</v>
      </c>
      <c r="F4" s="10">
        <v>-29545522</v>
      </c>
      <c r="G4" s="10">
        <v>-55555555</v>
      </c>
      <c r="H4" s="10">
        <f t="shared" si="0"/>
        <v>-10000000</v>
      </c>
      <c r="I4" s="11">
        <f t="shared" si="1"/>
        <v>1.5116261412716427</v>
      </c>
      <c r="J4" s="10">
        <f t="shared" si="2"/>
        <v>-36010033</v>
      </c>
      <c r="K4" s="11">
        <f t="shared" si="3"/>
        <v>2.8423674230854514</v>
      </c>
      <c r="L4" s="10">
        <f t="shared" si="4"/>
        <v>-26010033</v>
      </c>
      <c r="M4" s="11">
        <f t="shared" si="5"/>
        <v>1.8803375685831512</v>
      </c>
    </row>
    <row r="5" spans="1:13" s="15" customFormat="1">
      <c r="A5" s="17"/>
      <c r="B5" s="12">
        <v>5152</v>
      </c>
      <c r="C5" s="109" t="s">
        <v>13</v>
      </c>
      <c r="D5" s="111"/>
      <c r="E5" s="18">
        <v>-19545522</v>
      </c>
      <c r="F5" s="18">
        <v>-29545522</v>
      </c>
      <c r="G5" s="18">
        <v>-55555555</v>
      </c>
      <c r="H5" s="18">
        <f t="shared" si="0"/>
        <v>-10000000</v>
      </c>
      <c r="I5" s="19">
        <f t="shared" si="1"/>
        <v>1.5116261412716427</v>
      </c>
      <c r="J5" s="18">
        <f t="shared" si="2"/>
        <v>-36010033</v>
      </c>
      <c r="K5" s="19">
        <f t="shared" si="3"/>
        <v>2.8423674230854514</v>
      </c>
      <c r="L5" s="18">
        <f t="shared" si="4"/>
        <v>-26010033</v>
      </c>
      <c r="M5" s="19">
        <f t="shared" si="5"/>
        <v>1.8803375685831512</v>
      </c>
    </row>
    <row r="6" spans="1:13" s="15" customFormat="1">
      <c r="A6" s="17"/>
      <c r="B6" s="24"/>
      <c r="C6" s="12" t="s">
        <v>20</v>
      </c>
      <c r="D6" s="59" t="s">
        <v>14</v>
      </c>
      <c r="E6" s="18">
        <v>-19545522</v>
      </c>
      <c r="F6" s="18">
        <v>-29545522</v>
      </c>
      <c r="G6" s="18">
        <v>-55555555</v>
      </c>
      <c r="H6" s="18">
        <f t="shared" si="0"/>
        <v>-10000000</v>
      </c>
      <c r="I6" s="19">
        <f t="shared" si="1"/>
        <v>1.5116261412716427</v>
      </c>
      <c r="J6" s="18">
        <f t="shared" si="2"/>
        <v>-36010033</v>
      </c>
      <c r="K6" s="19">
        <f t="shared" si="3"/>
        <v>2.8423674230854514</v>
      </c>
      <c r="L6" s="18">
        <f t="shared" si="4"/>
        <v>-26010033</v>
      </c>
      <c r="M6" s="19">
        <f t="shared" si="5"/>
        <v>1.8803375685831512</v>
      </c>
    </row>
    <row r="7" spans="1:13" ht="15.75">
      <c r="A7" s="2" t="s">
        <v>15</v>
      </c>
      <c r="B7" s="3"/>
      <c r="C7" s="3"/>
      <c r="D7" s="4"/>
      <c r="E7" s="1">
        <v>-195455</v>
      </c>
      <c r="F7" s="1">
        <v>-295455</v>
      </c>
      <c r="G7" s="1">
        <v>-555555</v>
      </c>
      <c r="H7" s="1">
        <f t="shared" si="0"/>
        <v>-100000</v>
      </c>
      <c r="I7" s="5">
        <f t="shared" si="1"/>
        <v>1.5116267171471693</v>
      </c>
      <c r="J7" s="1">
        <f t="shared" si="2"/>
        <v>-360100</v>
      </c>
      <c r="K7" s="5">
        <f t="shared" si="3"/>
        <v>2.8423678084469572</v>
      </c>
      <c r="L7" s="1">
        <f t="shared" si="4"/>
        <v>-260100</v>
      </c>
      <c r="M7" s="5">
        <f t="shared" si="5"/>
        <v>1.8803371071736812</v>
      </c>
    </row>
    <row r="8" spans="1:13" s="16" customFormat="1">
      <c r="A8" s="23"/>
      <c r="B8" s="119" t="s">
        <v>11</v>
      </c>
      <c r="C8" s="119"/>
      <c r="D8" s="120"/>
      <c r="E8" s="57">
        <v>-19545522</v>
      </c>
      <c r="F8" s="57">
        <v>-29545522</v>
      </c>
      <c r="G8" s="57">
        <v>-55555555</v>
      </c>
      <c r="H8" s="57">
        <f t="shared" si="0"/>
        <v>-10000000</v>
      </c>
      <c r="I8" s="58">
        <f t="shared" si="1"/>
        <v>1.5116261412716427</v>
      </c>
      <c r="J8" s="57">
        <f t="shared" si="2"/>
        <v>-36010033</v>
      </c>
      <c r="K8" s="58">
        <f t="shared" si="3"/>
        <v>2.8423674230854514</v>
      </c>
      <c r="L8" s="57">
        <f t="shared" si="4"/>
        <v>-26010033</v>
      </c>
      <c r="M8" s="58">
        <f t="shared" si="5"/>
        <v>1.8803375685831512</v>
      </c>
    </row>
    <row r="9" spans="1:13" s="33" customFormat="1">
      <c r="A9" s="29"/>
      <c r="B9" s="30"/>
      <c r="C9" s="30"/>
      <c r="D9" s="30"/>
      <c r="E9" s="31"/>
      <c r="F9" s="31"/>
      <c r="G9" s="31"/>
      <c r="H9" s="31"/>
      <c r="I9" s="32"/>
      <c r="J9" s="31"/>
      <c r="K9" s="32"/>
      <c r="L9" s="31"/>
      <c r="M9" s="32"/>
    </row>
    <row r="10" spans="1:13" s="15" customFormat="1">
      <c r="A10" s="17"/>
      <c r="B10" s="24"/>
      <c r="C10" s="25">
        <v>931</v>
      </c>
      <c r="D10" s="26" t="s">
        <v>19</v>
      </c>
      <c r="E10" s="27">
        <v>-19545522</v>
      </c>
      <c r="F10" s="27">
        <v>-29545522</v>
      </c>
      <c r="G10" s="27">
        <v>-55555555</v>
      </c>
      <c r="H10" s="27">
        <f>F10-E10</f>
        <v>-10000000</v>
      </c>
      <c r="I10" s="28">
        <f>F10/E10</f>
        <v>1.5116261412716427</v>
      </c>
      <c r="J10" s="27">
        <f>G10-E10</f>
        <v>-36010033</v>
      </c>
      <c r="K10" s="28">
        <f>G10/E10</f>
        <v>2.8423674230854514</v>
      </c>
      <c r="L10" s="27">
        <f>G10-F10</f>
        <v>-26010033</v>
      </c>
      <c r="M10" s="28">
        <f>G10/F10</f>
        <v>1.8803375685831512</v>
      </c>
    </row>
    <row r="11" spans="1:13" s="15" customFormat="1">
      <c r="A11" s="17"/>
      <c r="B11" s="12" t="s">
        <v>21</v>
      </c>
      <c r="C11" s="109" t="s">
        <v>17</v>
      </c>
      <c r="D11" s="111"/>
      <c r="E11" s="18">
        <v>-19545522</v>
      </c>
      <c r="F11" s="18">
        <v>-29545522</v>
      </c>
      <c r="G11" s="18">
        <v>-55555555</v>
      </c>
      <c r="H11" s="18">
        <f>F11-E11</f>
        <v>-10000000</v>
      </c>
      <c r="I11" s="19">
        <f>F11/E11</f>
        <v>1.5116261412716427</v>
      </c>
      <c r="J11" s="18">
        <f>G11-E11</f>
        <v>-36010033</v>
      </c>
      <c r="K11" s="19">
        <f>G11/E11</f>
        <v>2.8423674230854514</v>
      </c>
      <c r="L11" s="18">
        <f>G11-F11</f>
        <v>-26010033</v>
      </c>
      <c r="M11" s="19">
        <f>G11/F11</f>
        <v>1.8803375685831512</v>
      </c>
    </row>
    <row r="12" spans="1:13" s="15" customFormat="1">
      <c r="A12" s="52" t="s">
        <v>33</v>
      </c>
      <c r="B12" s="12">
        <v>5152</v>
      </c>
      <c r="C12" s="53" t="s">
        <v>34</v>
      </c>
      <c r="D12" s="51" t="s">
        <v>35</v>
      </c>
      <c r="E12" s="18">
        <v>-19545522</v>
      </c>
      <c r="F12" s="18">
        <v>-29545522</v>
      </c>
      <c r="G12" s="18">
        <v>-55555555</v>
      </c>
      <c r="H12" s="18">
        <f>F12-E12</f>
        <v>-10000000</v>
      </c>
      <c r="I12" s="19">
        <f>F12/E12</f>
        <v>1.5116261412716427</v>
      </c>
      <c r="J12" s="18">
        <f>G12-E12</f>
        <v>-36010033</v>
      </c>
      <c r="K12" s="19">
        <f>G12/E12</f>
        <v>2.8423674230854514</v>
      </c>
      <c r="L12" s="18">
        <f>G12-F12</f>
        <v>-26010033</v>
      </c>
      <c r="M12" s="19">
        <f>G12/F12</f>
        <v>1.8803375685831512</v>
      </c>
    </row>
  </sheetData>
  <mergeCells count="6">
    <mergeCell ref="A2:D2"/>
    <mergeCell ref="C11:D11"/>
    <mergeCell ref="B8:D8"/>
    <mergeCell ref="C5:D5"/>
    <mergeCell ref="B4:D4"/>
    <mergeCell ref="B3:D3"/>
  </mergeCells>
  <phoneticPr fontId="7" type="noConversion"/>
  <pageMargins left="0.78740157499999996" right="0.78740157499999996" top="0.984251969" bottom="0.984251969" header="0.4921259845" footer="0.4921259845"/>
  <pageSetup paperSize="9" orientation="landscape" horizontalDpi="4294967294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</vt:i4>
      </vt:variant>
    </vt:vector>
  </HeadingPairs>
  <TitlesOfParts>
    <vt:vector size="11" baseType="lpstr">
      <vt:lpstr>seznam</vt:lpstr>
      <vt:lpstr>G</vt:lpstr>
      <vt:lpstr>test</vt:lpstr>
      <vt:lpstr>testOS</vt:lpstr>
      <vt:lpstr>Příjmy</vt:lpstr>
      <vt:lpstr>Výdaje</vt:lpstr>
      <vt:lpstr>formaty</vt:lpstr>
      <vt:lpstr>List1</vt:lpstr>
      <vt:lpstr>Příjmy!Názvy_tisku</vt:lpstr>
      <vt:lpstr>Výdaje!Názvy_tisku</vt:lpstr>
      <vt:lpstr>G!Oblast_tisku</vt:lpstr>
    </vt:vector>
  </TitlesOfParts>
  <Company>GOPAS,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RoJe</dc:creator>
  <cp:lastModifiedBy>Vojtova</cp:lastModifiedBy>
  <cp:lastPrinted>2014-11-27T11:12:44Z</cp:lastPrinted>
  <dcterms:created xsi:type="dcterms:W3CDTF">2005-10-05T21:52:28Z</dcterms:created>
  <dcterms:modified xsi:type="dcterms:W3CDTF">2015-06-09T07:36:29Z</dcterms:modified>
</cp:coreProperties>
</file>